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10185"/>
  </bookViews>
  <sheets>
    <sheet name="원가계산서" sheetId="3" r:id="rId1"/>
    <sheet name="공종별집계표" sheetId="10" r:id="rId2"/>
    <sheet name="공종별내역서" sheetId="9" r:id="rId3"/>
  </sheets>
  <definedNames>
    <definedName name="_xlnm.Print_Area" localSheetId="2">공종별내역서!$A$1:$M$27</definedName>
    <definedName name="_xlnm.Print_Area" localSheetId="1">공종별집계표!$A$1:$M$27</definedName>
    <definedName name="_xlnm.Print_Titles" localSheetId="2">공종별내역서!$1:$3</definedName>
    <definedName name="_xlnm.Print_Titles" localSheetId="1">공종별집계표!$1:$4</definedName>
    <definedName name="_xlnm.Print_Titles" localSheetId="0">원가계산서!$1:$3</definedName>
  </definedName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9"/>
  <c r="F9"/>
  <c r="H8"/>
  <c r="I6" i="10" l="1"/>
  <c r="K9" i="9"/>
  <c r="H9"/>
  <c r="K8"/>
  <c r="K7"/>
  <c r="H7"/>
  <c r="F7"/>
  <c r="K6"/>
  <c r="H6"/>
  <c r="F6"/>
  <c r="K5"/>
  <c r="H5"/>
  <c r="F5"/>
  <c r="L9" l="1"/>
  <c r="L8"/>
  <c r="L5"/>
  <c r="L6"/>
  <c r="L7"/>
  <c r="J27" l="1"/>
  <c r="H27"/>
  <c r="G6" i="10" s="1"/>
  <c r="H6" l="1"/>
  <c r="G5" s="1"/>
  <c r="H5" s="1"/>
  <c r="H27" s="1"/>
  <c r="F8" i="3" s="1"/>
  <c r="J6" i="10"/>
  <c r="I5" s="1"/>
  <c r="J5" s="1"/>
  <c r="L27" i="9"/>
  <c r="F27"/>
  <c r="E6" i="10" s="1"/>
  <c r="K6" s="1"/>
  <c r="F9" i="3" l="1"/>
  <c r="F10" s="1"/>
  <c r="E11"/>
  <c r="J27" i="10"/>
  <c r="F11" i="3" s="1"/>
  <c r="E8"/>
  <c r="F12" l="1"/>
  <c r="F13"/>
  <c r="E9"/>
  <c r="E10" s="1"/>
  <c r="E15"/>
  <c r="E14"/>
  <c r="E16" s="1"/>
  <c r="E13" l="1"/>
  <c r="E12"/>
  <c r="F6" i="10" l="1"/>
  <c r="E5" s="1"/>
  <c r="F5" l="1"/>
  <c r="K5"/>
  <c r="L6"/>
  <c r="F27" l="1"/>
  <c r="F4" i="3" s="1"/>
  <c r="L5" i="10"/>
  <c r="F7" i="3" l="1"/>
  <c r="F17" s="1"/>
  <c r="E4"/>
  <c r="E7" s="1"/>
  <c r="F18" l="1"/>
  <c r="E18"/>
  <c r="E17"/>
  <c r="L27" i="10"/>
  <c r="E19" i="3" l="1"/>
  <c r="E20" s="1"/>
  <c r="E21" s="1"/>
  <c r="E22" s="1"/>
  <c r="E23" l="1"/>
  <c r="E24" s="1"/>
  <c r="E25" s="1"/>
  <c r="F20"/>
  <c r="F21" s="1"/>
  <c r="F22" s="1"/>
  <c r="F23" l="1"/>
  <c r="F24" s="1"/>
  <c r="F25" s="1"/>
</calcChain>
</file>

<file path=xl/sharedStrings.xml><?xml version="1.0" encoding="utf-8"?>
<sst xmlns="http://schemas.openxmlformats.org/spreadsheetml/2006/main" count="223" uniqueCount="141">
  <si>
    <t>공 종 별 집 계 표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</si>
  <si>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</si>
  <si>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</si>
  <si>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</si>
  <si>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</si>
  <si>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</si>
  <si>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</si>
  <si>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</si>
  <si>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</si>
  <si>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</si>
  <si>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</si>
  <si>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</si>
  <si>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</si>
  <si>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</si>
  <si>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</si>
  <si>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</si>
  <si>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</si>
  <si>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</si>
  <si>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</si>
  <si>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</si>
  <si>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</si>
  <si>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</si>
  <si>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</si>
  <si>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</si>
  <si>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</si>
  <si>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</si>
  <si>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</si>
  <si>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</si>
  <si>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</si>
  <si>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</si>
  <si>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</si>
  <si>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</si>
  <si>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</si>
  <si>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</si>
  <si>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</si>
  <si>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</si>
  <si>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</si>
  <si>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</si>
  <si>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</si>
  <si>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</si>
  <si>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</si>
  <si>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</si>
  <si>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</si>
  <si>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</si>
  <si>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</si>
  <si>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</si>
  <si>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</si>
  <si>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</si>
  <si>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</si>
  <si>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</si>
  <si>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/>
  </si>
  <si>
    <t>01</t>
  </si>
  <si>
    <t>0101</t>
  </si>
  <si>
    <t>01010101</t>
  </si>
  <si>
    <t>57D8713343BF49413B2302BD47DDDA</t>
  </si>
  <si>
    <t>T</t>
  </si>
  <si>
    <t>F</t>
  </si>
  <si>
    <t>0101010157D8713343BF49413B2302BD47DDDA</t>
  </si>
  <si>
    <t>[ 합           계 ]</t>
  </si>
  <si>
    <t>TOTAL</t>
  </si>
  <si>
    <t>고철</t>
  </si>
  <si>
    <t>비      고</t>
  </si>
  <si>
    <t>인</t>
  </si>
  <si>
    <t>공 사 원 가 계 산 서</t>
  </si>
  <si>
    <t>비        목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</si>
  <si>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</si>
  <si>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</si>
  <si>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</si>
  <si>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</si>
  <si>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</si>
  <si>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</si>
  <si>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</si>
  <si>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</si>
  <si>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</si>
  <si>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</si>
  <si>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</si>
  <si>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</si>
  <si>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</si>
  <si>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</si>
  <si>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</si>
  <si>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</si>
  <si>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</si>
  <si>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7.9%</t>
  </si>
  <si>
    <t>BS</t>
  </si>
  <si>
    <t>C2</t>
  </si>
  <si>
    <t>기   계    경   비</t>
  </si>
  <si>
    <t>C4</t>
  </si>
  <si>
    <t>산  재  보  험  료</t>
  </si>
  <si>
    <t>노무비 * 4.05%</t>
  </si>
  <si>
    <t>C5</t>
  </si>
  <si>
    <t>고  용  보  험  료</t>
  </si>
  <si>
    <t>노무비 * 0.87%</t>
  </si>
  <si>
    <t>C6</t>
  </si>
  <si>
    <t>국민  건강  보험료</t>
  </si>
  <si>
    <t>C7</t>
  </si>
  <si>
    <t>국민  연금  보험료</t>
  </si>
  <si>
    <t>CB</t>
  </si>
  <si>
    <t>노인장기요양보험료</t>
  </si>
  <si>
    <t>건강보험료 * 7.38%</t>
  </si>
  <si>
    <t>산업안전보건관리비</t>
  </si>
  <si>
    <t>CC</t>
  </si>
  <si>
    <t>CG</t>
  </si>
  <si>
    <t>기   타    경   비</t>
  </si>
  <si>
    <t>CS</t>
  </si>
  <si>
    <t>S1</t>
  </si>
  <si>
    <t xml:space="preserve">        계</t>
  </si>
  <si>
    <t>D1</t>
  </si>
  <si>
    <t>일  반  관  리  비</t>
  </si>
  <si>
    <t>계 * 6%</t>
  </si>
  <si>
    <t>D2</t>
  </si>
  <si>
    <t>이              윤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</si>
  <si>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</si>
  <si>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</si>
  <si>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</si>
  <si>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</si>
  <si>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</si>
  <si>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</si>
  <si>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</si>
  <si>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합 계</t>
    <phoneticPr fontId="1" type="noConversion"/>
  </si>
  <si>
    <t>스텝체인(#1)</t>
    <phoneticPr fontId="1" type="noConversion"/>
  </si>
  <si>
    <t>VELINO 1200형</t>
  </si>
  <si>
    <t>UNIT</t>
  </si>
  <si>
    <t>스텝체인(#2)</t>
  </si>
  <si>
    <t>스텝체인(#3)</t>
  </si>
  <si>
    <t>노무비</t>
  </si>
  <si>
    <t>경량철</t>
  </si>
  <si>
    <t>KG</t>
  </si>
  <si>
    <t>[스텝체인 교체공사 ]</t>
    <phoneticPr fontId="1" type="noConversion"/>
  </si>
  <si>
    <t>VELINO 1200형</t>
    <phoneticPr fontId="1" type="noConversion"/>
  </si>
  <si>
    <t>01  스텝체인 교체공사</t>
    <phoneticPr fontId="1" type="noConversion"/>
  </si>
  <si>
    <t>0101  스텝체인 교체공사</t>
    <phoneticPr fontId="1" type="noConversion"/>
  </si>
  <si>
    <t>0101 스텝체인 교체공사</t>
    <phoneticPr fontId="1" type="noConversion"/>
  </si>
  <si>
    <t>금    액</t>
    <phoneticPr fontId="1" type="noConversion"/>
  </si>
  <si>
    <t>공사명 : 스텝체인 교체공사</t>
    <phoneticPr fontId="1" type="noConversion"/>
  </si>
  <si>
    <t>직접노무비 * 3.12%</t>
    <phoneticPr fontId="1" type="noConversion"/>
  </si>
  <si>
    <t>직접노무비 * 4.5%</t>
    <phoneticPr fontId="1" type="noConversion"/>
  </si>
  <si>
    <t>(재료비+노무비) * 3.4%</t>
    <phoneticPr fontId="1" type="noConversion"/>
  </si>
  <si>
    <t>(노무비+경비+일반관리비) * 15%</t>
    <phoneticPr fontId="1" type="noConversion"/>
  </si>
  <si>
    <t>[스텝체인 교체공사 ]</t>
    <phoneticPr fontId="1" type="noConversion"/>
  </si>
  <si>
    <t>(재료비+직노) * 3.09%</t>
    <phoneticPr fontId="1" type="noConversion"/>
  </si>
  <si>
    <t>금액 : 원정(￦)</t>
    <phoneticPr fontId="1" type="noConversion"/>
  </si>
</sst>
</file>

<file path=xl/styles.xml><?xml version="1.0" encoding="utf-8"?>
<styleSheet xmlns="http://schemas.openxmlformats.org/spreadsheetml/2006/main">
  <numFmts count="3">
    <numFmt numFmtId="41" formatCode="_-* #,##0_-;\-* #,##0_-;_-* &quot;-&quot;_-;_-@_-"/>
    <numFmt numFmtId="176" formatCode="#,###"/>
    <numFmt numFmtId="177" formatCode="#,###;\-#,###;#;"/>
  </numFmts>
  <fonts count="12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name val="굴림체"/>
      <family val="3"/>
      <charset val="129"/>
    </font>
    <font>
      <sz val="11"/>
      <color indexed="8"/>
      <name val="굴림체"/>
      <family val="3"/>
      <charset val="129"/>
    </font>
    <font>
      <sz val="11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41" fontId="11" fillId="0" borderId="0" applyFont="0" applyFill="0" applyBorder="0" applyAlignment="0" applyProtection="0"/>
  </cellStyleXfs>
  <cellXfs count="40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3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6" fontId="0" fillId="0" borderId="1" xfId="0" applyNumberFormat="1" applyFont="1" applyBorder="1" applyAlignment="1">
      <alignment vertical="center" wrapText="1"/>
    </xf>
    <xf numFmtId="0" fontId="6" fillId="0" borderId="0" xfId="0" quotePrefix="1" applyFont="1" applyAlignment="1">
      <alignment vertical="center"/>
    </xf>
    <xf numFmtId="0" fontId="5" fillId="0" borderId="1" xfId="0" applyFont="1" applyBorder="1" applyAlignment="1">
      <alignment vertical="center" wrapText="1"/>
    </xf>
    <xf numFmtId="0" fontId="0" fillId="0" borderId="1" xfId="0" quotePrefix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5" fillId="0" borderId="1" xfId="1" quotePrefix="1" applyFont="1" applyBorder="1" applyAlignment="1">
      <alignment vertical="center" wrapText="1"/>
    </xf>
    <xf numFmtId="0" fontId="9" fillId="2" borderId="1" xfId="2" applyNumberFormat="1" applyFont="1" applyFill="1" applyBorder="1" applyAlignment="1">
      <alignment horizontal="left" vertical="center" wrapText="1"/>
    </xf>
    <xf numFmtId="0" fontId="5" fillId="0" borderId="1" xfId="1" applyFont="1" applyBorder="1" applyAlignment="1">
      <alignment horizontal="center" vertical="center" wrapText="1"/>
    </xf>
    <xf numFmtId="176" fontId="5" fillId="0" borderId="1" xfId="1" applyNumberFormat="1" applyFont="1" applyBorder="1" applyAlignment="1">
      <alignment vertical="center" wrapText="1"/>
    </xf>
    <xf numFmtId="0" fontId="5" fillId="0" borderId="1" xfId="1" applyFont="1" applyBorder="1" applyAlignment="1">
      <alignment vertical="center" wrapText="1"/>
    </xf>
    <xf numFmtId="37" fontId="10" fillId="0" borderId="1" xfId="2" applyNumberFormat="1" applyFont="1" applyFill="1" applyBorder="1" applyAlignment="1" applyProtection="1">
      <alignment horizontal="center" vertical="center"/>
    </xf>
    <xf numFmtId="41" fontId="5" fillId="0" borderId="1" xfId="3" applyFont="1" applyBorder="1" applyAlignment="1">
      <alignment horizontal="right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quotePrefix="1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0" xfId="0" quotePrefix="1">
      <alignment vertical="center"/>
    </xf>
    <xf numFmtId="0" fontId="3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2" fillId="0" borderId="0" xfId="0" quotePrefix="1" applyFont="1" applyAlignment="1">
      <alignment horizontal="center" vertical="center"/>
    </xf>
    <xf numFmtId="0" fontId="0" fillId="0" borderId="0" xfId="0" quotePrefix="1" applyAlignment="1">
      <alignment vertical="center"/>
    </xf>
    <xf numFmtId="0" fontId="0" fillId="0" borderId="0" xfId="0" quotePrefix="1" applyFont="1" applyAlignment="1">
      <alignment vertical="center"/>
    </xf>
  </cellXfs>
  <cellStyles count="4">
    <cellStyle name="쉼표 [0] 16" xfId="3"/>
    <cellStyle name="표준" xfId="0" builtinId="0"/>
    <cellStyle name="표준 10" xfId="1"/>
    <cellStyle name="표준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25"/>
  <sheetViews>
    <sheetView tabSelected="1" view="pageBreakPreview" topLeftCell="B1" zoomScaleNormal="100" zoomScaleSheetLayoutView="100" workbookViewId="0">
      <selection activeCell="B1" sqref="B1:H1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0.625" hidden="1" customWidth="1"/>
    <col min="6" max="6" width="25.625" customWidth="1"/>
    <col min="7" max="7" width="60.625" customWidth="1"/>
    <col min="8" max="8" width="15.625" customWidth="1"/>
  </cols>
  <sheetData>
    <row r="1" spans="1:8" ht="24" customHeight="1">
      <c r="B1" s="29" t="s">
        <v>63</v>
      </c>
      <c r="C1" s="29"/>
      <c r="D1" s="29"/>
      <c r="E1" s="29"/>
      <c r="F1" s="29"/>
      <c r="G1" s="29"/>
      <c r="H1" s="29"/>
    </row>
    <row r="2" spans="1:8" ht="21.95" customHeight="1">
      <c r="B2" s="30" t="s">
        <v>133</v>
      </c>
      <c r="C2" s="30"/>
      <c r="D2" s="30"/>
      <c r="E2" s="13"/>
      <c r="F2" s="13"/>
      <c r="G2" s="31" t="s">
        <v>140</v>
      </c>
      <c r="H2" s="31"/>
    </row>
    <row r="3" spans="1:8" ht="21.95" customHeight="1">
      <c r="B3" s="32" t="s">
        <v>64</v>
      </c>
      <c r="C3" s="32"/>
      <c r="D3" s="32"/>
      <c r="E3" s="16" t="s">
        <v>118</v>
      </c>
      <c r="F3" s="16" t="s">
        <v>132</v>
      </c>
      <c r="G3" s="16" t="s">
        <v>65</v>
      </c>
      <c r="H3" s="16" t="s">
        <v>61</v>
      </c>
    </row>
    <row r="4" spans="1:8" ht="21.95" customHeight="1">
      <c r="A4" s="1" t="s">
        <v>70</v>
      </c>
      <c r="B4" s="33" t="s">
        <v>66</v>
      </c>
      <c r="C4" s="33" t="s">
        <v>67</v>
      </c>
      <c r="D4" s="18" t="s">
        <v>71</v>
      </c>
      <c r="E4" s="12">
        <f>F4</f>
        <v>0</v>
      </c>
      <c r="F4" s="12">
        <f>공종별집계표!F27</f>
        <v>0</v>
      </c>
      <c r="G4" s="17" t="s">
        <v>50</v>
      </c>
      <c r="H4" s="17" t="s">
        <v>50</v>
      </c>
    </row>
    <row r="5" spans="1:8" ht="21.95" customHeight="1">
      <c r="A5" s="1" t="s">
        <v>72</v>
      </c>
      <c r="B5" s="33"/>
      <c r="C5" s="33"/>
      <c r="D5" s="18" t="s">
        <v>73</v>
      </c>
      <c r="E5" s="12">
        <v>0</v>
      </c>
      <c r="F5" s="12">
        <v>0</v>
      </c>
      <c r="G5" s="17" t="s">
        <v>50</v>
      </c>
      <c r="H5" s="17" t="s">
        <v>50</v>
      </c>
    </row>
    <row r="6" spans="1:8" ht="21.95" customHeight="1">
      <c r="A6" s="1" t="s">
        <v>74</v>
      </c>
      <c r="B6" s="33"/>
      <c r="C6" s="33"/>
      <c r="D6" s="18" t="s">
        <v>75</v>
      </c>
      <c r="E6" s="12">
        <v>0</v>
      </c>
      <c r="F6" s="12">
        <v>0</v>
      </c>
      <c r="G6" s="17" t="s">
        <v>50</v>
      </c>
      <c r="H6" s="17" t="s">
        <v>50</v>
      </c>
    </row>
    <row r="7" spans="1:8" ht="21.95" customHeight="1">
      <c r="A7" s="1" t="s">
        <v>76</v>
      </c>
      <c r="B7" s="33"/>
      <c r="C7" s="33"/>
      <c r="D7" s="18" t="s">
        <v>77</v>
      </c>
      <c r="E7" s="12">
        <f>TRUNC(E4+E5-E6, 0)</f>
        <v>0</v>
      </c>
      <c r="F7" s="12">
        <f>TRUNC(F4+F5-F6, 0)</f>
        <v>0</v>
      </c>
      <c r="G7" s="17" t="s">
        <v>50</v>
      </c>
      <c r="H7" s="17" t="s">
        <v>50</v>
      </c>
    </row>
    <row r="8" spans="1:8" ht="21.95" customHeight="1">
      <c r="A8" s="1" t="s">
        <v>78</v>
      </c>
      <c r="B8" s="33"/>
      <c r="C8" s="33" t="s">
        <v>68</v>
      </c>
      <c r="D8" s="18" t="s">
        <v>79</v>
      </c>
      <c r="E8" s="12">
        <f>F8</f>
        <v>0</v>
      </c>
      <c r="F8" s="12">
        <f>공종별집계표!H27</f>
        <v>0</v>
      </c>
      <c r="G8" s="17" t="s">
        <v>50</v>
      </c>
      <c r="H8" s="17" t="s">
        <v>50</v>
      </c>
    </row>
    <row r="9" spans="1:8" ht="21.95" customHeight="1">
      <c r="A9" s="1" t="s">
        <v>80</v>
      </c>
      <c r="B9" s="33"/>
      <c r="C9" s="33"/>
      <c r="D9" s="18" t="s">
        <v>81</v>
      </c>
      <c r="E9" s="12">
        <f>TRUNC(E8*0.079, 0)</f>
        <v>0</v>
      </c>
      <c r="F9" s="12">
        <f>TRUNC(F8*0.079, 0)</f>
        <v>0</v>
      </c>
      <c r="G9" s="17" t="s">
        <v>82</v>
      </c>
      <c r="H9" s="17" t="s">
        <v>50</v>
      </c>
    </row>
    <row r="10" spans="1:8" ht="21.95" customHeight="1">
      <c r="A10" s="1" t="s">
        <v>83</v>
      </c>
      <c r="B10" s="33"/>
      <c r="C10" s="33"/>
      <c r="D10" s="18" t="s">
        <v>77</v>
      </c>
      <c r="E10" s="12">
        <f>TRUNC(E8+E9, 0)</f>
        <v>0</v>
      </c>
      <c r="F10" s="12">
        <f>TRUNC(F8+F9, 0)</f>
        <v>0</v>
      </c>
      <c r="G10" s="17" t="s">
        <v>50</v>
      </c>
      <c r="H10" s="17" t="s">
        <v>50</v>
      </c>
    </row>
    <row r="11" spans="1:8" ht="21.95" customHeight="1">
      <c r="A11" s="1" t="s">
        <v>84</v>
      </c>
      <c r="B11" s="33"/>
      <c r="C11" s="33" t="s">
        <v>69</v>
      </c>
      <c r="D11" s="18" t="s">
        <v>85</v>
      </c>
      <c r="E11" s="12" t="e">
        <f>#REF!+#REF!+#REF!</f>
        <v>#REF!</v>
      </c>
      <c r="F11" s="12">
        <f>공종별집계표!J27</f>
        <v>0</v>
      </c>
      <c r="G11" s="17" t="s">
        <v>50</v>
      </c>
      <c r="H11" s="17" t="s">
        <v>50</v>
      </c>
    </row>
    <row r="12" spans="1:8" ht="21.95" customHeight="1">
      <c r="A12" s="1" t="s">
        <v>86</v>
      </c>
      <c r="B12" s="33"/>
      <c r="C12" s="33"/>
      <c r="D12" s="18" t="s">
        <v>87</v>
      </c>
      <c r="E12" s="12">
        <f>TRUNC(E10*0.0405, 0)</f>
        <v>0</v>
      </c>
      <c r="F12" s="12">
        <f>TRUNC(F10*0.0405, 0)</f>
        <v>0</v>
      </c>
      <c r="G12" s="17" t="s">
        <v>88</v>
      </c>
      <c r="H12" s="17" t="s">
        <v>50</v>
      </c>
    </row>
    <row r="13" spans="1:8" ht="21.95" customHeight="1">
      <c r="A13" s="1" t="s">
        <v>89</v>
      </c>
      <c r="B13" s="33"/>
      <c r="C13" s="33"/>
      <c r="D13" s="18" t="s">
        <v>90</v>
      </c>
      <c r="E13" s="12">
        <f>TRUNC(E10*0.0087, 0)</f>
        <v>0</v>
      </c>
      <c r="F13" s="12">
        <f>TRUNC(F10*0.0087, 0)</f>
        <v>0</v>
      </c>
      <c r="G13" s="17" t="s">
        <v>91</v>
      </c>
      <c r="H13" s="17" t="s">
        <v>50</v>
      </c>
    </row>
    <row r="14" spans="1:8" ht="21.95" customHeight="1">
      <c r="A14" s="1" t="s">
        <v>92</v>
      </c>
      <c r="B14" s="33"/>
      <c r="C14" s="33"/>
      <c r="D14" s="18" t="s">
        <v>93</v>
      </c>
      <c r="E14" s="12">
        <f>TRUNC(E8*0.0312, 0)</f>
        <v>0</v>
      </c>
      <c r="F14" s="12">
        <v>140400</v>
      </c>
      <c r="G14" s="15" t="s">
        <v>134</v>
      </c>
      <c r="H14" s="17" t="s">
        <v>50</v>
      </c>
    </row>
    <row r="15" spans="1:8" ht="21.95" customHeight="1">
      <c r="A15" s="1" t="s">
        <v>94</v>
      </c>
      <c r="B15" s="33"/>
      <c r="C15" s="33"/>
      <c r="D15" s="18" t="s">
        <v>95</v>
      </c>
      <c r="E15" s="12">
        <f>TRUNC(E8*0.045, 0)</f>
        <v>0</v>
      </c>
      <c r="F15" s="12">
        <v>202500</v>
      </c>
      <c r="G15" s="15" t="s">
        <v>135</v>
      </c>
      <c r="H15" s="17" t="s">
        <v>50</v>
      </c>
    </row>
    <row r="16" spans="1:8" ht="21.95" customHeight="1">
      <c r="A16" s="1" t="s">
        <v>96</v>
      </c>
      <c r="B16" s="33"/>
      <c r="C16" s="33"/>
      <c r="D16" s="18" t="s">
        <v>97</v>
      </c>
      <c r="E16" s="12">
        <f>TRUNC(E14*0.0738, 0)</f>
        <v>0</v>
      </c>
      <c r="F16" s="12">
        <v>10361</v>
      </c>
      <c r="G16" s="17" t="s">
        <v>98</v>
      </c>
      <c r="H16" s="17" t="s">
        <v>50</v>
      </c>
    </row>
    <row r="17" spans="1:8" ht="21.95" customHeight="1">
      <c r="A17" s="1" t="s">
        <v>100</v>
      </c>
      <c r="B17" s="33"/>
      <c r="C17" s="33"/>
      <c r="D17" s="18" t="s">
        <v>99</v>
      </c>
      <c r="E17" s="12">
        <f>TRUNC((E7+E8)*0.0293*1.2, 0)</f>
        <v>0</v>
      </c>
      <c r="F17" s="12">
        <f>TRUNC((F7+F8)*0.0309, 0)</f>
        <v>0</v>
      </c>
      <c r="G17" s="15" t="s">
        <v>139</v>
      </c>
      <c r="H17" s="17"/>
    </row>
    <row r="18" spans="1:8" ht="21.95" customHeight="1">
      <c r="A18" s="1" t="s">
        <v>101</v>
      </c>
      <c r="B18" s="33"/>
      <c r="C18" s="33"/>
      <c r="D18" s="18" t="s">
        <v>102</v>
      </c>
      <c r="E18" s="12">
        <f>TRUNC((E7+E10)*0.034, 0)</f>
        <v>0</v>
      </c>
      <c r="F18" s="12">
        <f>TRUNC((F7+F10)*0.034, 0)</f>
        <v>0</v>
      </c>
      <c r="G18" s="15" t="s">
        <v>136</v>
      </c>
      <c r="H18" s="17" t="s">
        <v>50</v>
      </c>
    </row>
    <row r="19" spans="1:8" ht="21.95" customHeight="1">
      <c r="A19" s="1" t="s">
        <v>103</v>
      </c>
      <c r="B19" s="33"/>
      <c r="C19" s="33"/>
      <c r="D19" s="18" t="s">
        <v>77</v>
      </c>
      <c r="E19" s="12" t="e">
        <f>TRUNC(E11+E12+E13+E14+E15+E17+E16+E18, 0)</f>
        <v>#REF!</v>
      </c>
      <c r="F19" s="12"/>
      <c r="G19" s="17" t="s">
        <v>50</v>
      </c>
      <c r="H19" s="17" t="s">
        <v>50</v>
      </c>
    </row>
    <row r="20" spans="1:8" ht="21.95" customHeight="1">
      <c r="A20" s="1" t="s">
        <v>104</v>
      </c>
      <c r="B20" s="27" t="s">
        <v>105</v>
      </c>
      <c r="C20" s="27"/>
      <c r="D20" s="28"/>
      <c r="E20" s="12" t="e">
        <f>TRUNC(E7+E10+E19, 0)</f>
        <v>#REF!</v>
      </c>
      <c r="F20" s="12">
        <f>TRUNC(F7+F10+F19, 0)</f>
        <v>0</v>
      </c>
      <c r="G20" s="17"/>
      <c r="H20" s="17" t="s">
        <v>50</v>
      </c>
    </row>
    <row r="21" spans="1:8" ht="21.95" customHeight="1">
      <c r="A21" s="1" t="s">
        <v>106</v>
      </c>
      <c r="B21" s="27" t="s">
        <v>107</v>
      </c>
      <c r="C21" s="27"/>
      <c r="D21" s="28"/>
      <c r="E21" s="12" t="e">
        <f>TRUNC(E20*0.06, 0)</f>
        <v>#REF!</v>
      </c>
      <c r="F21" s="12">
        <f>TRUNC(F20*0.06, 0)</f>
        <v>0</v>
      </c>
      <c r="G21" s="17" t="s">
        <v>108</v>
      </c>
      <c r="H21" s="17" t="s">
        <v>50</v>
      </c>
    </row>
    <row r="22" spans="1:8" ht="21.95" customHeight="1">
      <c r="A22" s="1" t="s">
        <v>109</v>
      </c>
      <c r="B22" s="27" t="s">
        <v>110</v>
      </c>
      <c r="C22" s="27"/>
      <c r="D22" s="28"/>
      <c r="E22" s="12" t="e">
        <f>TRUNC((E10+E19+E21)*0.15, 0)</f>
        <v>#REF!</v>
      </c>
      <c r="F22" s="12">
        <f>TRUNC((F10+F19+F21)*0.15, 0)</f>
        <v>0</v>
      </c>
      <c r="G22" s="15" t="s">
        <v>137</v>
      </c>
      <c r="H22" s="17" t="s">
        <v>50</v>
      </c>
    </row>
    <row r="23" spans="1:8" ht="21.95" customHeight="1">
      <c r="A23" s="1" t="s">
        <v>111</v>
      </c>
      <c r="B23" s="27" t="s">
        <v>112</v>
      </c>
      <c r="C23" s="27"/>
      <c r="D23" s="28"/>
      <c r="E23" s="12" t="e">
        <f>TRUNC(E20+E21+E22, 0)</f>
        <v>#REF!</v>
      </c>
      <c r="F23" s="12">
        <f>TRUNC(F20+F21+F22, 0)</f>
        <v>0</v>
      </c>
      <c r="G23" s="17"/>
      <c r="H23" s="17" t="s">
        <v>50</v>
      </c>
    </row>
    <row r="24" spans="1:8" ht="21.95" customHeight="1">
      <c r="A24" s="1" t="s">
        <v>113</v>
      </c>
      <c r="B24" s="27" t="s">
        <v>114</v>
      </c>
      <c r="C24" s="27"/>
      <c r="D24" s="28"/>
      <c r="E24" s="12" t="e">
        <f>TRUNC(E23*0.1, 0)</f>
        <v>#REF!</v>
      </c>
      <c r="F24" s="12">
        <f>TRUNC(F23*0.1, 0)</f>
        <v>0</v>
      </c>
      <c r="G24" s="17" t="s">
        <v>115</v>
      </c>
      <c r="H24" s="17" t="s">
        <v>50</v>
      </c>
    </row>
    <row r="25" spans="1:8" ht="21.95" customHeight="1">
      <c r="A25" s="1" t="s">
        <v>116</v>
      </c>
      <c r="B25" s="27" t="s">
        <v>117</v>
      </c>
      <c r="C25" s="27"/>
      <c r="D25" s="28"/>
      <c r="E25" s="12" t="e">
        <f>TRUNC(E23+E24, 0)</f>
        <v>#REF!</v>
      </c>
      <c r="F25" s="12">
        <f>F23+F24</f>
        <v>0</v>
      </c>
      <c r="G25" s="17" t="s">
        <v>50</v>
      </c>
      <c r="H25" s="17" t="s">
        <v>50</v>
      </c>
    </row>
  </sheetData>
  <mergeCells count="14">
    <mergeCell ref="B1:H1"/>
    <mergeCell ref="B2:D2"/>
    <mergeCell ref="G2:H2"/>
    <mergeCell ref="B3:D3"/>
    <mergeCell ref="B4:B19"/>
    <mergeCell ref="C4:C7"/>
    <mergeCell ref="C8:C10"/>
    <mergeCell ref="C11:C19"/>
    <mergeCell ref="B25:D25"/>
    <mergeCell ref="B20:D20"/>
    <mergeCell ref="B21:D21"/>
    <mergeCell ref="B22:D22"/>
    <mergeCell ref="B23:D23"/>
    <mergeCell ref="B24:D24"/>
  </mergeCells>
  <phoneticPr fontId="1" type="noConversion"/>
  <pageMargins left="0.78740157480314954" right="0" top="0.39370078740157477" bottom="0.39370078740157477" header="0" footer="0"/>
  <pageSetup paperSize="9" scale="85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27"/>
  <sheetViews>
    <sheetView view="pageBreakPreview" zoomScale="60" zoomScaleNormal="100" workbookViewId="0">
      <selection sqref="A1:M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37" t="s">
        <v>0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</row>
    <row r="2" spans="1:20" ht="30" customHeight="1">
      <c r="A2" s="38" t="s">
        <v>138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</row>
    <row r="3" spans="1:20" ht="30" customHeight="1">
      <c r="A3" s="35" t="s">
        <v>1</v>
      </c>
      <c r="B3" s="35" t="s">
        <v>2</v>
      </c>
      <c r="C3" s="35" t="s">
        <v>3</v>
      </c>
      <c r="D3" s="35" t="s">
        <v>4</v>
      </c>
      <c r="E3" s="35" t="s">
        <v>5</v>
      </c>
      <c r="F3" s="35"/>
      <c r="G3" s="35" t="s">
        <v>8</v>
      </c>
      <c r="H3" s="35"/>
      <c r="I3" s="35" t="s">
        <v>9</v>
      </c>
      <c r="J3" s="35"/>
      <c r="K3" s="35" t="s">
        <v>10</v>
      </c>
      <c r="L3" s="35"/>
      <c r="M3" s="35" t="s">
        <v>11</v>
      </c>
      <c r="N3" s="34" t="s">
        <v>12</v>
      </c>
      <c r="O3" s="34" t="s">
        <v>13</v>
      </c>
      <c r="P3" s="34" t="s">
        <v>14</v>
      </c>
      <c r="Q3" s="34" t="s">
        <v>15</v>
      </c>
      <c r="R3" s="34" t="s">
        <v>16</v>
      </c>
      <c r="S3" s="34" t="s">
        <v>17</v>
      </c>
      <c r="T3" s="34" t="s">
        <v>18</v>
      </c>
    </row>
    <row r="4" spans="1:20" ht="30" customHeight="1">
      <c r="A4" s="36"/>
      <c r="B4" s="36"/>
      <c r="C4" s="36"/>
      <c r="D4" s="36"/>
      <c r="E4" s="7" t="s">
        <v>6</v>
      </c>
      <c r="F4" s="7" t="s">
        <v>7</v>
      </c>
      <c r="G4" s="7" t="s">
        <v>6</v>
      </c>
      <c r="H4" s="7" t="s">
        <v>7</v>
      </c>
      <c r="I4" s="7" t="s">
        <v>6</v>
      </c>
      <c r="J4" s="7" t="s">
        <v>7</v>
      </c>
      <c r="K4" s="7" t="s">
        <v>6</v>
      </c>
      <c r="L4" s="7" t="s">
        <v>7</v>
      </c>
      <c r="M4" s="36"/>
      <c r="N4" s="34"/>
      <c r="O4" s="34"/>
      <c r="P4" s="34"/>
      <c r="Q4" s="34"/>
      <c r="R4" s="34"/>
      <c r="S4" s="34"/>
      <c r="T4" s="34"/>
    </row>
    <row r="5" spans="1:20" ht="30" customHeight="1">
      <c r="A5" s="8" t="s">
        <v>129</v>
      </c>
      <c r="B5" s="8" t="s">
        <v>50</v>
      </c>
      <c r="C5" s="8" t="s">
        <v>50</v>
      </c>
      <c r="D5" s="9">
        <v>1</v>
      </c>
      <c r="E5" s="10">
        <f>F6</f>
        <v>0</v>
      </c>
      <c r="F5" s="10">
        <f>E5*D5</f>
        <v>0</v>
      </c>
      <c r="G5" s="10">
        <f>H6</f>
        <v>0</v>
      </c>
      <c r="H5" s="10">
        <f>G5*D5</f>
        <v>0</v>
      </c>
      <c r="I5" s="10">
        <f>J6</f>
        <v>0</v>
      </c>
      <c r="J5" s="10">
        <f>I5*D5</f>
        <v>0</v>
      </c>
      <c r="K5" s="10">
        <f t="shared" ref="K5" si="0">E5+G5+I5</f>
        <v>0</v>
      </c>
      <c r="L5" s="10">
        <f t="shared" ref="L5:L6" si="1">F5+H5+J5</f>
        <v>0</v>
      </c>
      <c r="M5" s="8" t="s">
        <v>50</v>
      </c>
      <c r="N5" s="2" t="s">
        <v>51</v>
      </c>
      <c r="O5" s="2" t="s">
        <v>50</v>
      </c>
      <c r="P5" s="2" t="s">
        <v>50</v>
      </c>
      <c r="Q5" s="2" t="s">
        <v>50</v>
      </c>
      <c r="R5" s="3">
        <v>1</v>
      </c>
      <c r="S5" s="2" t="s">
        <v>50</v>
      </c>
      <c r="T5" s="6"/>
    </row>
    <row r="6" spans="1:20" ht="30" customHeight="1">
      <c r="A6" s="8" t="s">
        <v>130</v>
      </c>
      <c r="B6" s="8" t="s">
        <v>50</v>
      </c>
      <c r="C6" s="8" t="s">
        <v>50</v>
      </c>
      <c r="D6" s="9">
        <v>1</v>
      </c>
      <c r="E6" s="10">
        <f>공종별내역서!F27</f>
        <v>0</v>
      </c>
      <c r="F6" s="10">
        <f t="shared" ref="F6" si="2">E6*D6</f>
        <v>0</v>
      </c>
      <c r="G6" s="10">
        <f>공종별내역서!H27</f>
        <v>0</v>
      </c>
      <c r="H6" s="10">
        <f t="shared" ref="H6" si="3">G6*D6</f>
        <v>0</v>
      </c>
      <c r="I6" s="10">
        <f>공종별내역서!J27</f>
        <v>0</v>
      </c>
      <c r="J6" s="10">
        <f t="shared" ref="J6" si="4">I6*D6</f>
        <v>0</v>
      </c>
      <c r="K6" s="10">
        <f>E6+G6+I6</f>
        <v>0</v>
      </c>
      <c r="L6" s="10">
        <f t="shared" si="1"/>
        <v>0</v>
      </c>
      <c r="M6" s="8" t="s">
        <v>50</v>
      </c>
      <c r="N6" s="2" t="s">
        <v>52</v>
      </c>
      <c r="O6" s="2" t="s">
        <v>50</v>
      </c>
      <c r="P6" s="2" t="s">
        <v>51</v>
      </c>
      <c r="Q6" s="2" t="s">
        <v>50</v>
      </c>
      <c r="R6" s="3">
        <v>2</v>
      </c>
      <c r="S6" s="2" t="s">
        <v>50</v>
      </c>
      <c r="T6" s="6"/>
    </row>
    <row r="7" spans="1:20" ht="30" customHeight="1">
      <c r="A7" s="8"/>
      <c r="B7" s="8"/>
      <c r="C7" s="8"/>
      <c r="D7" s="9"/>
      <c r="E7" s="10"/>
      <c r="F7" s="10"/>
      <c r="G7" s="10"/>
      <c r="H7" s="10"/>
      <c r="I7" s="10"/>
      <c r="J7" s="10"/>
      <c r="K7" s="10"/>
      <c r="L7" s="10"/>
      <c r="M7" s="8"/>
      <c r="N7" s="2"/>
      <c r="O7" s="2"/>
      <c r="P7" s="2"/>
      <c r="Q7" s="2"/>
      <c r="R7" s="3"/>
      <c r="S7" s="2"/>
      <c r="T7" s="6"/>
    </row>
    <row r="8" spans="1:20" ht="30" customHeight="1">
      <c r="A8" s="8"/>
      <c r="B8" s="8"/>
      <c r="C8" s="8"/>
      <c r="D8" s="9"/>
      <c r="E8" s="10"/>
      <c r="F8" s="10"/>
      <c r="G8" s="10"/>
      <c r="H8" s="10"/>
      <c r="I8" s="10"/>
      <c r="J8" s="10"/>
      <c r="K8" s="10"/>
      <c r="L8" s="10"/>
      <c r="M8" s="8"/>
      <c r="N8" s="2"/>
      <c r="O8" s="2"/>
      <c r="P8" s="2"/>
      <c r="Q8" s="2"/>
      <c r="R8" s="3"/>
      <c r="S8" s="2"/>
      <c r="T8" s="6"/>
    </row>
    <row r="9" spans="1:20" ht="30" customHeight="1">
      <c r="A9" s="8"/>
      <c r="B9" s="8"/>
      <c r="C9" s="8"/>
      <c r="D9" s="9"/>
      <c r="E9" s="10"/>
      <c r="F9" s="10"/>
      <c r="G9" s="10"/>
      <c r="H9" s="10"/>
      <c r="I9" s="10"/>
      <c r="J9" s="10"/>
      <c r="K9" s="10"/>
      <c r="L9" s="10"/>
      <c r="M9" s="8"/>
      <c r="N9" s="2"/>
      <c r="O9" s="2"/>
      <c r="P9" s="2"/>
      <c r="Q9" s="2"/>
      <c r="R9" s="3"/>
      <c r="S9" s="2"/>
      <c r="T9" s="6"/>
    </row>
    <row r="10" spans="1:20" ht="30" customHeight="1">
      <c r="A10" s="8"/>
      <c r="B10" s="8"/>
      <c r="C10" s="8"/>
      <c r="D10" s="9"/>
      <c r="E10" s="10"/>
      <c r="F10" s="10"/>
      <c r="G10" s="10"/>
      <c r="H10" s="10"/>
      <c r="I10" s="10"/>
      <c r="J10" s="10"/>
      <c r="K10" s="10"/>
      <c r="L10" s="10"/>
      <c r="M10" s="8"/>
      <c r="N10" s="2"/>
      <c r="O10" s="2"/>
      <c r="P10" s="2"/>
      <c r="Q10" s="2"/>
      <c r="R10" s="3"/>
      <c r="S10" s="2"/>
      <c r="T10" s="6"/>
    </row>
    <row r="11" spans="1:20" ht="30" customHeight="1">
      <c r="A11" s="8"/>
      <c r="B11" s="8"/>
      <c r="C11" s="8"/>
      <c r="D11" s="9"/>
      <c r="E11" s="10"/>
      <c r="F11" s="10"/>
      <c r="G11" s="10"/>
      <c r="H11" s="10"/>
      <c r="I11" s="10"/>
      <c r="J11" s="10"/>
      <c r="K11" s="10"/>
      <c r="L11" s="10"/>
      <c r="M11" s="8"/>
      <c r="N11" s="2"/>
      <c r="O11" s="2"/>
      <c r="P11" s="2"/>
      <c r="Q11" s="2"/>
      <c r="R11" s="3"/>
      <c r="S11" s="2"/>
      <c r="T11" s="6"/>
    </row>
    <row r="12" spans="1:20" ht="30" customHeight="1">
      <c r="A12" s="8"/>
      <c r="B12" s="8"/>
      <c r="C12" s="8"/>
      <c r="D12" s="9"/>
      <c r="E12" s="10"/>
      <c r="F12" s="10"/>
      <c r="G12" s="10"/>
      <c r="H12" s="10"/>
      <c r="I12" s="10"/>
      <c r="J12" s="10"/>
      <c r="K12" s="10"/>
      <c r="L12" s="10"/>
      <c r="M12" s="8"/>
      <c r="N12" s="2"/>
      <c r="O12" s="2"/>
      <c r="P12" s="2"/>
      <c r="Q12" s="2"/>
      <c r="R12" s="3"/>
      <c r="S12" s="2"/>
      <c r="T12" s="6"/>
    </row>
    <row r="13" spans="1:20" ht="30" customHeight="1">
      <c r="A13" s="8"/>
      <c r="B13" s="8"/>
      <c r="C13" s="8"/>
      <c r="D13" s="9"/>
      <c r="E13" s="10"/>
      <c r="F13" s="10"/>
      <c r="G13" s="10"/>
      <c r="H13" s="10"/>
      <c r="I13" s="10"/>
      <c r="J13" s="10"/>
      <c r="K13" s="10"/>
      <c r="L13" s="10"/>
      <c r="M13" s="8"/>
      <c r="N13" s="2"/>
      <c r="O13" s="2"/>
      <c r="P13" s="2"/>
      <c r="Q13" s="2"/>
      <c r="R13" s="3"/>
      <c r="S13" s="2"/>
      <c r="T13" s="6"/>
    </row>
    <row r="14" spans="1:20" ht="30" customHeight="1">
      <c r="A14" s="8"/>
      <c r="B14" s="8"/>
      <c r="C14" s="8"/>
      <c r="D14" s="9"/>
      <c r="E14" s="10"/>
      <c r="F14" s="10"/>
      <c r="G14" s="10"/>
      <c r="H14" s="10"/>
      <c r="I14" s="10"/>
      <c r="J14" s="10"/>
      <c r="K14" s="10"/>
      <c r="L14" s="10"/>
      <c r="M14" s="8"/>
      <c r="N14" s="2"/>
      <c r="O14" s="2"/>
      <c r="P14" s="2"/>
      <c r="Q14" s="2"/>
      <c r="R14" s="3"/>
      <c r="S14" s="2"/>
      <c r="T14" s="6"/>
    </row>
    <row r="15" spans="1:20" ht="30" customHeight="1">
      <c r="A15" s="8"/>
      <c r="B15" s="8"/>
      <c r="C15" s="8"/>
      <c r="D15" s="9"/>
      <c r="E15" s="10"/>
      <c r="F15" s="10"/>
      <c r="G15" s="10"/>
      <c r="H15" s="10"/>
      <c r="I15" s="10"/>
      <c r="J15" s="10"/>
      <c r="K15" s="10"/>
      <c r="L15" s="10"/>
      <c r="M15" s="8"/>
      <c r="N15" s="2"/>
      <c r="O15" s="2"/>
      <c r="P15" s="2"/>
      <c r="Q15" s="2"/>
      <c r="R15" s="3"/>
      <c r="S15" s="2"/>
      <c r="T15" s="6"/>
    </row>
    <row r="16" spans="1:20" ht="30" customHeight="1">
      <c r="A16" s="8"/>
      <c r="B16" s="8"/>
      <c r="C16" s="8"/>
      <c r="D16" s="9"/>
      <c r="E16" s="10"/>
      <c r="F16" s="10"/>
      <c r="G16" s="10"/>
      <c r="H16" s="10"/>
      <c r="I16" s="10"/>
      <c r="J16" s="10"/>
      <c r="K16" s="10"/>
      <c r="L16" s="10"/>
      <c r="M16" s="8"/>
      <c r="N16" s="2"/>
      <c r="O16" s="2"/>
      <c r="P16" s="2"/>
      <c r="Q16" s="2"/>
      <c r="R16" s="3"/>
      <c r="S16" s="2"/>
      <c r="T16" s="6"/>
    </row>
    <row r="17" spans="1:20" ht="30" customHeight="1">
      <c r="A17" s="8"/>
      <c r="B17" s="8"/>
      <c r="C17" s="8"/>
      <c r="D17" s="9"/>
      <c r="E17" s="10"/>
      <c r="F17" s="10"/>
      <c r="G17" s="10"/>
      <c r="H17" s="10"/>
      <c r="I17" s="10"/>
      <c r="J17" s="10"/>
      <c r="K17" s="10"/>
      <c r="L17" s="10"/>
      <c r="M17" s="8"/>
      <c r="N17" s="2"/>
      <c r="O17" s="2"/>
      <c r="P17" s="2"/>
      <c r="Q17" s="2"/>
      <c r="R17" s="3"/>
      <c r="S17" s="2"/>
      <c r="T17" s="6"/>
    </row>
    <row r="18" spans="1:20" ht="30" customHeight="1">
      <c r="A18" s="8"/>
      <c r="B18" s="8"/>
      <c r="C18" s="8"/>
      <c r="D18" s="9"/>
      <c r="E18" s="10"/>
      <c r="F18" s="10"/>
      <c r="G18" s="10"/>
      <c r="H18" s="10"/>
      <c r="I18" s="10"/>
      <c r="J18" s="10"/>
      <c r="K18" s="10"/>
      <c r="L18" s="10"/>
      <c r="M18" s="8"/>
      <c r="N18" s="2"/>
      <c r="O18" s="2"/>
      <c r="P18" s="2"/>
      <c r="Q18" s="2"/>
      <c r="R18" s="3"/>
      <c r="S18" s="2"/>
      <c r="T18" s="6"/>
    </row>
    <row r="19" spans="1:20" ht="30" customHeight="1">
      <c r="A19" s="8"/>
      <c r="B19" s="8"/>
      <c r="C19" s="8"/>
      <c r="D19" s="9"/>
      <c r="E19" s="10"/>
      <c r="F19" s="10"/>
      <c r="G19" s="10"/>
      <c r="H19" s="10"/>
      <c r="I19" s="10"/>
      <c r="J19" s="10"/>
      <c r="K19" s="10"/>
      <c r="L19" s="10"/>
      <c r="M19" s="8"/>
      <c r="N19" s="2"/>
      <c r="O19" s="2"/>
      <c r="P19" s="2"/>
      <c r="Q19" s="2"/>
      <c r="R19" s="3"/>
      <c r="S19" s="2"/>
      <c r="T19" s="6"/>
    </row>
    <row r="20" spans="1:20" ht="30" customHeight="1">
      <c r="A20" s="8"/>
      <c r="B20" s="8"/>
      <c r="C20" s="8"/>
      <c r="D20" s="9"/>
      <c r="E20" s="10"/>
      <c r="F20" s="10"/>
      <c r="G20" s="10"/>
      <c r="H20" s="10"/>
      <c r="I20" s="10"/>
      <c r="J20" s="10"/>
      <c r="K20" s="10"/>
      <c r="L20" s="10"/>
      <c r="M20" s="8"/>
      <c r="N20" s="2"/>
      <c r="O20" s="2"/>
      <c r="P20" s="2"/>
      <c r="Q20" s="2"/>
      <c r="R20" s="3"/>
      <c r="S20" s="2"/>
      <c r="T20" s="6"/>
    </row>
    <row r="21" spans="1:20" ht="30" customHeight="1">
      <c r="A21" s="8"/>
      <c r="B21" s="8"/>
      <c r="C21" s="8"/>
      <c r="D21" s="9"/>
      <c r="E21" s="10"/>
      <c r="F21" s="10"/>
      <c r="G21" s="10"/>
      <c r="H21" s="10"/>
      <c r="I21" s="10"/>
      <c r="J21" s="10"/>
      <c r="K21" s="10"/>
      <c r="L21" s="10"/>
      <c r="M21" s="8"/>
      <c r="N21" s="2"/>
      <c r="O21" s="2"/>
      <c r="P21" s="2"/>
      <c r="Q21" s="2"/>
      <c r="R21" s="3"/>
      <c r="S21" s="2"/>
      <c r="T21" s="6"/>
    </row>
    <row r="22" spans="1:20" ht="30" customHeight="1">
      <c r="A22" s="8"/>
      <c r="B22" s="8"/>
      <c r="C22" s="8"/>
      <c r="D22" s="9"/>
      <c r="E22" s="10"/>
      <c r="F22" s="10"/>
      <c r="G22" s="10"/>
      <c r="H22" s="10"/>
      <c r="I22" s="10"/>
      <c r="J22" s="10"/>
      <c r="K22" s="10"/>
      <c r="L22" s="10"/>
      <c r="M22" s="8"/>
      <c r="N22" s="2"/>
      <c r="O22" s="2"/>
      <c r="P22" s="2"/>
      <c r="Q22" s="2"/>
      <c r="R22" s="3"/>
      <c r="S22" s="2"/>
      <c r="T22" s="6"/>
    </row>
    <row r="23" spans="1:20" ht="30" customHeight="1">
      <c r="A23" s="8"/>
      <c r="B23" s="8"/>
      <c r="C23" s="8"/>
      <c r="D23" s="9"/>
      <c r="E23" s="10"/>
      <c r="F23" s="10"/>
      <c r="G23" s="10"/>
      <c r="H23" s="10"/>
      <c r="I23" s="10"/>
      <c r="J23" s="10"/>
      <c r="K23" s="10"/>
      <c r="L23" s="10"/>
      <c r="M23" s="8"/>
      <c r="N23" s="2"/>
      <c r="O23" s="2"/>
      <c r="P23" s="2"/>
      <c r="Q23" s="2"/>
      <c r="R23" s="3"/>
      <c r="S23" s="2"/>
      <c r="T23" s="6"/>
    </row>
    <row r="24" spans="1:20" ht="30" customHeight="1">
      <c r="A24" s="8"/>
      <c r="B24" s="8"/>
      <c r="C24" s="8"/>
      <c r="D24" s="9"/>
      <c r="E24" s="10"/>
      <c r="F24" s="10"/>
      <c r="G24" s="10"/>
      <c r="H24" s="10"/>
      <c r="I24" s="10"/>
      <c r="J24" s="10"/>
      <c r="K24" s="10"/>
      <c r="L24" s="10"/>
      <c r="M24" s="8"/>
      <c r="N24" s="2"/>
      <c r="O24" s="2"/>
      <c r="P24" s="2"/>
      <c r="Q24" s="2"/>
      <c r="R24" s="3"/>
      <c r="S24" s="2"/>
      <c r="T24" s="6"/>
    </row>
    <row r="25" spans="1:20" ht="30" customHeight="1">
      <c r="A25" s="8"/>
      <c r="B25" s="8"/>
      <c r="C25" s="8"/>
      <c r="D25" s="9"/>
      <c r="E25" s="10"/>
      <c r="F25" s="10"/>
      <c r="G25" s="10"/>
      <c r="H25" s="10"/>
      <c r="I25" s="10"/>
      <c r="J25" s="10"/>
      <c r="K25" s="10"/>
      <c r="L25" s="10"/>
      <c r="M25" s="8"/>
      <c r="N25" s="2"/>
      <c r="O25" s="2"/>
      <c r="P25" s="2"/>
      <c r="Q25" s="2"/>
      <c r="R25" s="3"/>
      <c r="S25" s="2"/>
      <c r="T25" s="6"/>
    </row>
    <row r="26" spans="1:20" ht="30" customHeight="1">
      <c r="A26" s="8"/>
      <c r="B26" s="8"/>
      <c r="C26" s="8"/>
      <c r="D26" s="9"/>
      <c r="E26" s="10"/>
      <c r="F26" s="10"/>
      <c r="G26" s="10"/>
      <c r="H26" s="10"/>
      <c r="I26" s="10"/>
      <c r="J26" s="10"/>
      <c r="K26" s="10"/>
      <c r="L26" s="10"/>
      <c r="M26" s="8"/>
      <c r="N26" s="2"/>
      <c r="O26" s="2"/>
      <c r="P26" s="2"/>
      <c r="Q26" s="2"/>
      <c r="R26" s="3"/>
      <c r="S26" s="2"/>
      <c r="T26" s="6"/>
    </row>
    <row r="27" spans="1:20" ht="30" customHeight="1">
      <c r="A27" s="8" t="s">
        <v>58</v>
      </c>
      <c r="B27" s="9"/>
      <c r="C27" s="9"/>
      <c r="D27" s="9"/>
      <c r="E27" s="9"/>
      <c r="F27" s="10">
        <f>F5</f>
        <v>0</v>
      </c>
      <c r="G27" s="9"/>
      <c r="H27" s="10">
        <f>H5</f>
        <v>0</v>
      </c>
      <c r="I27" s="9"/>
      <c r="J27" s="10">
        <f>J5</f>
        <v>0</v>
      </c>
      <c r="K27" s="9"/>
      <c r="L27" s="10">
        <f>L5</f>
        <v>0</v>
      </c>
      <c r="M27" s="9"/>
      <c r="T27" s="5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1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27"/>
  <sheetViews>
    <sheetView view="pageBreakPreview" zoomScale="70" zoomScaleNormal="100" zoomScaleSheetLayoutView="70" workbookViewId="0">
      <selection sqref="A1:M1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38" t="s">
        <v>127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</row>
    <row r="2" spans="1:48" ht="30" customHeight="1">
      <c r="A2" s="35" t="s">
        <v>1</v>
      </c>
      <c r="B2" s="35" t="s">
        <v>2</v>
      </c>
      <c r="C2" s="35" t="s">
        <v>3</v>
      </c>
      <c r="D2" s="35" t="s">
        <v>4</v>
      </c>
      <c r="E2" s="35" t="s">
        <v>5</v>
      </c>
      <c r="F2" s="35"/>
      <c r="G2" s="35" t="s">
        <v>8</v>
      </c>
      <c r="H2" s="35"/>
      <c r="I2" s="35" t="s">
        <v>9</v>
      </c>
      <c r="J2" s="35"/>
      <c r="K2" s="35" t="s">
        <v>10</v>
      </c>
      <c r="L2" s="35"/>
      <c r="M2" s="35" t="s">
        <v>11</v>
      </c>
      <c r="N2" s="34" t="s">
        <v>19</v>
      </c>
      <c r="O2" s="34" t="s">
        <v>13</v>
      </c>
      <c r="P2" s="34" t="s">
        <v>20</v>
      </c>
      <c r="Q2" s="34" t="s">
        <v>12</v>
      </c>
      <c r="R2" s="34" t="s">
        <v>21</v>
      </c>
      <c r="S2" s="34" t="s">
        <v>22</v>
      </c>
      <c r="T2" s="34" t="s">
        <v>23</v>
      </c>
      <c r="U2" s="34" t="s">
        <v>24</v>
      </c>
      <c r="V2" s="34" t="s">
        <v>25</v>
      </c>
      <c r="W2" s="34" t="s">
        <v>26</v>
      </c>
      <c r="X2" s="34" t="s">
        <v>27</v>
      </c>
      <c r="Y2" s="34" t="s">
        <v>28</v>
      </c>
      <c r="Z2" s="34" t="s">
        <v>29</v>
      </c>
      <c r="AA2" s="34" t="s">
        <v>30</v>
      </c>
      <c r="AB2" s="34" t="s">
        <v>31</v>
      </c>
      <c r="AC2" s="34" t="s">
        <v>32</v>
      </c>
      <c r="AD2" s="34" t="s">
        <v>33</v>
      </c>
      <c r="AE2" s="34" t="s">
        <v>34</v>
      </c>
      <c r="AF2" s="34" t="s">
        <v>35</v>
      </c>
      <c r="AG2" s="34" t="s">
        <v>36</v>
      </c>
      <c r="AH2" s="34" t="s">
        <v>37</v>
      </c>
      <c r="AI2" s="34" t="s">
        <v>38</v>
      </c>
      <c r="AJ2" s="34" t="s">
        <v>39</v>
      </c>
      <c r="AK2" s="34" t="s">
        <v>40</v>
      </c>
      <c r="AL2" s="34" t="s">
        <v>41</v>
      </c>
      <c r="AM2" s="34" t="s">
        <v>42</v>
      </c>
      <c r="AN2" s="34" t="s">
        <v>43</v>
      </c>
      <c r="AO2" s="34" t="s">
        <v>44</v>
      </c>
      <c r="AP2" s="34" t="s">
        <v>45</v>
      </c>
      <c r="AQ2" s="34" t="s">
        <v>46</v>
      </c>
      <c r="AR2" s="34" t="s">
        <v>47</v>
      </c>
      <c r="AS2" s="34" t="s">
        <v>15</v>
      </c>
      <c r="AT2" s="34" t="s">
        <v>16</v>
      </c>
      <c r="AU2" s="34" t="s">
        <v>48</v>
      </c>
      <c r="AV2" s="34" t="s">
        <v>49</v>
      </c>
    </row>
    <row r="3" spans="1:48" ht="30" customHeight="1">
      <c r="A3" s="35"/>
      <c r="B3" s="35"/>
      <c r="C3" s="35"/>
      <c r="D3" s="35"/>
      <c r="E3" s="4" t="s">
        <v>6</v>
      </c>
      <c r="F3" s="4" t="s">
        <v>7</v>
      </c>
      <c r="G3" s="4" t="s">
        <v>6</v>
      </c>
      <c r="H3" s="4" t="s">
        <v>7</v>
      </c>
      <c r="I3" s="4" t="s">
        <v>6</v>
      </c>
      <c r="J3" s="4" t="s">
        <v>7</v>
      </c>
      <c r="K3" s="4" t="s">
        <v>6</v>
      </c>
      <c r="L3" s="4" t="s">
        <v>7</v>
      </c>
      <c r="M3" s="35"/>
      <c r="N3" s="34"/>
      <c r="O3" s="34"/>
      <c r="P3" s="34"/>
      <c r="Q3" s="34"/>
      <c r="R3" s="34"/>
      <c r="S3" s="34"/>
      <c r="T3" s="34"/>
      <c r="U3" s="34"/>
      <c r="V3" s="34"/>
      <c r="W3" s="34"/>
      <c r="X3" s="34"/>
      <c r="Y3" s="34"/>
      <c r="Z3" s="34"/>
      <c r="AA3" s="34"/>
      <c r="AB3" s="34"/>
      <c r="AC3" s="34"/>
      <c r="AD3" s="34"/>
      <c r="AE3" s="34"/>
      <c r="AF3" s="34"/>
      <c r="AG3" s="34"/>
      <c r="AH3" s="34"/>
      <c r="AI3" s="34"/>
      <c r="AJ3" s="34"/>
      <c r="AK3" s="34"/>
      <c r="AL3" s="34"/>
      <c r="AM3" s="34"/>
      <c r="AN3" s="34"/>
      <c r="AO3" s="34"/>
      <c r="AP3" s="34"/>
      <c r="AQ3" s="34"/>
      <c r="AR3" s="34"/>
      <c r="AS3" s="34"/>
      <c r="AT3" s="34"/>
      <c r="AU3" s="34"/>
      <c r="AV3" s="34"/>
    </row>
    <row r="4" spans="1:48" ht="30" customHeight="1">
      <c r="A4" s="8" t="s">
        <v>131</v>
      </c>
      <c r="B4" s="19"/>
      <c r="C4" s="19"/>
      <c r="D4" s="19"/>
      <c r="E4" s="19"/>
      <c r="F4" s="19"/>
      <c r="G4" s="19"/>
      <c r="H4" s="19"/>
      <c r="I4" s="19"/>
      <c r="J4" s="19"/>
      <c r="K4" s="19"/>
      <c r="L4" s="19"/>
      <c r="M4" s="9"/>
      <c r="N4" s="3"/>
      <c r="O4" s="3"/>
      <c r="P4" s="3"/>
      <c r="Q4" s="2" t="s">
        <v>53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>
      <c r="A5" s="20" t="s">
        <v>119</v>
      </c>
      <c r="B5" s="21" t="s">
        <v>128</v>
      </c>
      <c r="C5" s="22" t="s">
        <v>121</v>
      </c>
      <c r="D5" s="22">
        <v>76</v>
      </c>
      <c r="E5" s="23"/>
      <c r="F5" s="23">
        <f>D5*E5</f>
        <v>0</v>
      </c>
      <c r="G5" s="23">
        <v>0</v>
      </c>
      <c r="H5" s="23">
        <f>D5*G5</f>
        <v>0</v>
      </c>
      <c r="I5" s="23"/>
      <c r="J5" s="23"/>
      <c r="K5" s="23">
        <f t="shared" ref="K5:L7" si="0">E5+G5+I5</f>
        <v>0</v>
      </c>
      <c r="L5" s="23">
        <f t="shared" si="0"/>
        <v>0</v>
      </c>
      <c r="M5" s="8"/>
      <c r="N5" s="2" t="s">
        <v>54</v>
      </c>
      <c r="O5" s="2" t="s">
        <v>50</v>
      </c>
      <c r="P5" s="2" t="s">
        <v>50</v>
      </c>
      <c r="Q5" s="2" t="s">
        <v>53</v>
      </c>
      <c r="R5" s="2" t="s">
        <v>55</v>
      </c>
      <c r="S5" s="2" t="s">
        <v>56</v>
      </c>
      <c r="T5" s="2" t="s">
        <v>56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50</v>
      </c>
      <c r="AS5" s="2" t="s">
        <v>50</v>
      </c>
      <c r="AT5" s="3"/>
      <c r="AU5" s="2" t="s">
        <v>57</v>
      </c>
      <c r="AV5" s="3">
        <v>5</v>
      </c>
    </row>
    <row r="6" spans="1:48" ht="30" customHeight="1">
      <c r="A6" s="20" t="s">
        <v>122</v>
      </c>
      <c r="B6" s="21" t="s">
        <v>120</v>
      </c>
      <c r="C6" s="22" t="s">
        <v>121</v>
      </c>
      <c r="D6" s="22">
        <v>76</v>
      </c>
      <c r="E6" s="23"/>
      <c r="F6" s="23">
        <f>D6*E6</f>
        <v>0</v>
      </c>
      <c r="G6" s="23">
        <v>0</v>
      </c>
      <c r="H6" s="23">
        <f>D6*G6</f>
        <v>0</v>
      </c>
      <c r="I6" s="23"/>
      <c r="J6" s="23"/>
      <c r="K6" s="23">
        <f t="shared" si="0"/>
        <v>0</v>
      </c>
      <c r="L6" s="23">
        <f t="shared" si="0"/>
        <v>0</v>
      </c>
      <c r="M6" s="9"/>
    </row>
    <row r="7" spans="1:48" ht="30" customHeight="1">
      <c r="A7" s="20" t="s">
        <v>123</v>
      </c>
      <c r="B7" s="21" t="s">
        <v>120</v>
      </c>
      <c r="C7" s="22" t="s">
        <v>121</v>
      </c>
      <c r="D7" s="22">
        <v>71</v>
      </c>
      <c r="E7" s="23"/>
      <c r="F7" s="23">
        <f>D7*E7</f>
        <v>0</v>
      </c>
      <c r="G7" s="23">
        <v>0</v>
      </c>
      <c r="H7" s="23">
        <f>D7*G7</f>
        <v>0</v>
      </c>
      <c r="I7" s="23"/>
      <c r="J7" s="23"/>
      <c r="K7" s="23">
        <f t="shared" si="0"/>
        <v>0</v>
      </c>
      <c r="L7" s="23">
        <f t="shared" si="0"/>
        <v>0</v>
      </c>
      <c r="M7" s="9"/>
    </row>
    <row r="8" spans="1:48" ht="30" customHeight="1">
      <c r="A8" s="24" t="s">
        <v>124</v>
      </c>
      <c r="B8" s="21"/>
      <c r="C8" s="25" t="s">
        <v>62</v>
      </c>
      <c r="D8" s="22">
        <v>18</v>
      </c>
      <c r="E8" s="23"/>
      <c r="F8" s="23">
        <f t="shared" ref="F8:F9" si="1">D8*E8</f>
        <v>0</v>
      </c>
      <c r="G8" s="23"/>
      <c r="H8" s="23">
        <f>D8*G8</f>
        <v>0</v>
      </c>
      <c r="I8" s="23"/>
      <c r="J8" s="23"/>
      <c r="K8" s="23">
        <f t="shared" ref="K8:L9" si="2">E8+G8+I8</f>
        <v>0</v>
      </c>
      <c r="L8" s="23">
        <f t="shared" si="2"/>
        <v>0</v>
      </c>
      <c r="M8" s="9"/>
    </row>
    <row r="9" spans="1:48" ht="30" customHeight="1">
      <c r="A9" s="24" t="s">
        <v>60</v>
      </c>
      <c r="B9" s="24" t="s">
        <v>125</v>
      </c>
      <c r="C9" s="22" t="s">
        <v>126</v>
      </c>
      <c r="D9" s="22">
        <v>1290</v>
      </c>
      <c r="E9" s="26"/>
      <c r="F9" s="23">
        <f t="shared" si="1"/>
        <v>0</v>
      </c>
      <c r="G9" s="24"/>
      <c r="H9" s="23">
        <f>D9*G9</f>
        <v>0</v>
      </c>
      <c r="I9" s="24"/>
      <c r="J9" s="24"/>
      <c r="K9" s="23">
        <f t="shared" si="2"/>
        <v>0</v>
      </c>
      <c r="L9" s="23">
        <f t="shared" si="2"/>
        <v>0</v>
      </c>
      <c r="M9" s="9"/>
    </row>
    <row r="10" spans="1:48" ht="30" customHeight="1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</row>
    <row r="11" spans="1:48" ht="30" customHeight="1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</row>
    <row r="12" spans="1:48" ht="30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spans="1:48" ht="30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30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14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14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14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14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14" ht="30" customHeight="1">
      <c r="A21" s="14"/>
      <c r="B21" s="14"/>
      <c r="C21" s="14"/>
      <c r="D21" s="14"/>
      <c r="E21" s="14"/>
      <c r="F21" s="14"/>
      <c r="G21" s="14"/>
      <c r="H21" s="14"/>
      <c r="I21" s="14"/>
      <c r="J21" s="14"/>
      <c r="K21" s="14"/>
      <c r="L21" s="14"/>
      <c r="M21" s="14"/>
    </row>
    <row r="22" spans="1:14" ht="30" customHeight="1">
      <c r="A22" s="14"/>
      <c r="B22" s="14"/>
      <c r="C22" s="14"/>
      <c r="D22" s="14"/>
      <c r="E22" s="14"/>
      <c r="F22" s="14"/>
      <c r="G22" s="14"/>
      <c r="H22" s="14"/>
      <c r="I22" s="14"/>
      <c r="J22" s="14"/>
      <c r="K22" s="14"/>
      <c r="L22" s="14"/>
      <c r="M22" s="14"/>
    </row>
    <row r="23" spans="1:14" ht="30" customHeight="1">
      <c r="A23" s="14"/>
      <c r="B23" s="14"/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4"/>
    </row>
    <row r="24" spans="1:14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14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14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14" ht="30" customHeight="1">
      <c r="A27" s="8" t="s">
        <v>58</v>
      </c>
      <c r="B27" s="9"/>
      <c r="C27" s="9"/>
      <c r="D27" s="9"/>
      <c r="E27" s="9"/>
      <c r="F27" s="11">
        <f>SUM(F5:F26)</f>
        <v>0</v>
      </c>
      <c r="G27" s="9"/>
      <c r="H27" s="11">
        <f>SUM(H5:H26)</f>
        <v>0</v>
      </c>
      <c r="I27" s="9"/>
      <c r="J27" s="11">
        <f>SUM(J5:J26)</f>
        <v>0</v>
      </c>
      <c r="K27" s="9"/>
      <c r="L27" s="11">
        <f>SUM(L5:L26)</f>
        <v>0</v>
      </c>
      <c r="M27" s="9"/>
      <c r="N27" t="s">
        <v>59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  <rowBreaks count="1" manualBreakCount="1">
    <brk id="2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5</vt:i4>
      </vt:variant>
    </vt:vector>
  </HeadingPairs>
  <TitlesOfParts>
    <vt:vector size="8" baseType="lpstr">
      <vt:lpstr>원가계산서</vt:lpstr>
      <vt:lpstr>공종별집계표</vt:lpstr>
      <vt:lpstr>공종별내역서</vt:lpstr>
      <vt:lpstr>공종별내역서!Print_Area</vt:lpstr>
      <vt:lpstr>공종별집계표!Print_Area</vt:lpstr>
      <vt:lpstr>공종별내역서!Print_Titles</vt:lpstr>
      <vt:lpstr>공종별집계표!Print_Titles</vt:lpstr>
      <vt:lpstr>원가계산서!Print_Titles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권명혜</dc:creator>
  <cp:lastModifiedBy>user</cp:lastModifiedBy>
  <cp:lastPrinted>2018-10-07T01:18:09Z</cp:lastPrinted>
  <dcterms:created xsi:type="dcterms:W3CDTF">2018-09-18T14:56:58Z</dcterms:created>
  <dcterms:modified xsi:type="dcterms:W3CDTF">2018-10-28T02:46:10Z</dcterms:modified>
</cp:coreProperties>
</file>