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3005"/>
  </bookViews>
  <sheets>
    <sheet name="원가" sheetId="1" r:id="rId1"/>
    <sheet name="집계표" sheetId="2" r:id="rId2"/>
    <sheet name="내역서" sheetId="3" r:id="rId3"/>
  </sheets>
  <definedNames>
    <definedName name="_xlnm.Print_Area" localSheetId="2">내역서!$A$1:$M$40</definedName>
    <definedName name="_xlnm.Print_Area" localSheetId="0">원가!$A$1:$G$25</definedName>
  </definedNames>
  <calcPr calcId="125725"/>
</workbook>
</file>

<file path=xl/calcChain.xml><?xml version="1.0" encoding="utf-8"?>
<calcChain xmlns="http://schemas.openxmlformats.org/spreadsheetml/2006/main">
  <c r="H38" i="3"/>
  <c r="L38" s="1"/>
  <c r="J37"/>
  <c r="J40" s="1"/>
  <c r="H8" i="2" s="1"/>
  <c r="I8" s="1"/>
  <c r="H37" i="3"/>
  <c r="F37"/>
  <c r="F40" s="1"/>
  <c r="D8" i="2" s="1"/>
  <c r="E8" s="1"/>
  <c r="H36" i="3"/>
  <c r="H31"/>
  <c r="F31"/>
  <c r="L31" s="1"/>
  <c r="F30"/>
  <c r="L30" s="1"/>
  <c r="H29"/>
  <c r="F29"/>
  <c r="L29" s="1"/>
  <c r="H28"/>
  <c r="F28"/>
  <c r="J27"/>
  <c r="J33" s="1"/>
  <c r="H7" i="2" s="1"/>
  <c r="I7" s="1"/>
  <c r="H27" i="3"/>
  <c r="F27"/>
  <c r="H26"/>
  <c r="F26"/>
  <c r="L26" s="1"/>
  <c r="H25"/>
  <c r="H33" s="1"/>
  <c r="F7" i="2" s="1"/>
  <c r="G7" s="1"/>
  <c r="F25" i="3"/>
  <c r="L18"/>
  <c r="F18"/>
  <c r="L17"/>
  <c r="F17"/>
  <c r="L16"/>
  <c r="F16"/>
  <c r="L15"/>
  <c r="F15"/>
  <c r="L14"/>
  <c r="F14"/>
  <c r="L13"/>
  <c r="F13"/>
  <c r="L12"/>
  <c r="F12"/>
  <c r="L11"/>
  <c r="F11"/>
  <c r="L10"/>
  <c r="F10"/>
  <c r="L9"/>
  <c r="F9"/>
  <c r="L8"/>
  <c r="F8"/>
  <c r="L7"/>
  <c r="L20" s="1"/>
  <c r="F7"/>
  <c r="L6"/>
  <c r="F6"/>
  <c r="F20" s="1"/>
  <c r="D6" i="2" s="1"/>
  <c r="E6" s="1"/>
  <c r="L27" i="3" l="1"/>
  <c r="L25"/>
  <c r="I11" i="2"/>
  <c r="F10" i="1" s="1"/>
  <c r="K6" i="2"/>
  <c r="L28" i="3"/>
  <c r="H40"/>
  <c r="F8" i="2" s="1"/>
  <c r="G8" s="1"/>
  <c r="G11" s="1"/>
  <c r="F7" i="1" s="1"/>
  <c r="L36" i="3"/>
  <c r="F33"/>
  <c r="D7" i="2" s="1"/>
  <c r="E7" s="1"/>
  <c r="K7" s="1"/>
  <c r="L37" i="3"/>
  <c r="L33" l="1"/>
  <c r="E11" i="2"/>
  <c r="F4" i="1" s="1"/>
  <c r="F6" s="1"/>
  <c r="F13" s="1"/>
  <c r="F15"/>
  <c r="F8"/>
  <c r="F9" s="1"/>
  <c r="F14"/>
  <c r="F16" s="1"/>
  <c r="L40" i="3"/>
  <c r="K8" i="2"/>
  <c r="K11" s="1"/>
  <c r="F17" i="1" l="1"/>
  <c r="F11"/>
  <c r="F12"/>
  <c r="F18" l="1"/>
  <c r="F19" l="1"/>
  <c r="F20"/>
  <c r="F21" s="1"/>
  <c r="F22" l="1"/>
  <c r="F23" s="1"/>
  <c r="F24" s="1"/>
  <c r="F25" s="1"/>
</calcChain>
</file>

<file path=xl/sharedStrings.xml><?xml version="1.0" encoding="utf-8"?>
<sst xmlns="http://schemas.openxmlformats.org/spreadsheetml/2006/main" count="179" uniqueCount="107">
  <si>
    <t>공 사 원 가 계 산 서</t>
    <phoneticPr fontId="4" type="noConversion"/>
  </si>
  <si>
    <t>* 자갈치시장 노후 에스컬레이터 교체공사</t>
    <phoneticPr fontId="7" type="noConversion"/>
  </si>
  <si>
    <t>비      목</t>
  </si>
  <si>
    <t>구           분</t>
  </si>
  <si>
    <t>금     액</t>
    <phoneticPr fontId="4" type="noConversion"/>
  </si>
  <si>
    <t>비                  고</t>
  </si>
  <si>
    <t>순   공   사   비</t>
  </si>
  <si>
    <t>재료비</t>
  </si>
  <si>
    <t>직 접  재 료 비</t>
    <phoneticPr fontId="7" type="noConversion"/>
  </si>
  <si>
    <t>작업설.부산물(△)</t>
    <phoneticPr fontId="7" type="noConversion"/>
  </si>
  <si>
    <t>(1,132kg*360원)</t>
    <phoneticPr fontId="7" type="noConversion"/>
  </si>
  <si>
    <t>소           계</t>
  </si>
  <si>
    <t>노무비</t>
  </si>
  <si>
    <t>직 접  노 무 비</t>
  </si>
  <si>
    <t>간 접  노 무 비</t>
  </si>
  <si>
    <t>직접노무비 x 7.9%</t>
    <phoneticPr fontId="4" type="noConversion"/>
  </si>
  <si>
    <t>경    비</t>
  </si>
  <si>
    <t>기  계   경  비</t>
  </si>
  <si>
    <t>산 재  보 험 료</t>
  </si>
  <si>
    <t>노무비 x 3.75%</t>
    <phoneticPr fontId="4" type="noConversion"/>
  </si>
  <si>
    <t>고 용  보 험 료</t>
    <phoneticPr fontId="7" type="noConversion"/>
  </si>
  <si>
    <t>노무비 x 0.87%</t>
    <phoneticPr fontId="4" type="noConversion"/>
  </si>
  <si>
    <t>산업안전보건관리비</t>
    <phoneticPr fontId="7" type="noConversion"/>
  </si>
  <si>
    <t>［(재료비+직접노무비)x3.09%］</t>
    <phoneticPr fontId="7" type="noConversion"/>
  </si>
  <si>
    <t>건 강 보 험 료</t>
    <phoneticPr fontId="7" type="noConversion"/>
  </si>
  <si>
    <t>직접노무비 x 3.23%</t>
    <phoneticPr fontId="4" type="noConversion"/>
  </si>
  <si>
    <t>연 금 보 험 료</t>
    <phoneticPr fontId="4" type="noConversion"/>
  </si>
  <si>
    <t>직접노무비 x 4.50%</t>
    <phoneticPr fontId="4" type="noConversion"/>
  </si>
  <si>
    <t>노인장기요양보험료</t>
    <phoneticPr fontId="7" type="noConversion"/>
  </si>
  <si>
    <t>건강보험료 x 8.51%</t>
    <phoneticPr fontId="4" type="noConversion"/>
  </si>
  <si>
    <t>기  타  경  비</t>
    <phoneticPr fontId="7" type="noConversion"/>
  </si>
  <si>
    <t>(재료비+노무비)x5.5%</t>
    <phoneticPr fontId="4" type="noConversion"/>
  </si>
  <si>
    <t>계</t>
  </si>
  <si>
    <t>일   반   관   리   비</t>
  </si>
  <si>
    <t>(재료비+노무비+경비) x 6%</t>
    <phoneticPr fontId="4" type="noConversion"/>
  </si>
  <si>
    <t>이                      윤</t>
    <phoneticPr fontId="7" type="noConversion"/>
  </si>
  <si>
    <t>(노무비+경비+일반관리비) x 12%</t>
    <phoneticPr fontId="4" type="noConversion"/>
  </si>
  <si>
    <t>도   급   공   사   비</t>
    <phoneticPr fontId="7" type="noConversion"/>
  </si>
  <si>
    <t>부   가   가   치   세</t>
  </si>
  <si>
    <t>10%</t>
    <phoneticPr fontId="7" type="noConversion"/>
  </si>
  <si>
    <t>도  급  공  사  비 계</t>
    <phoneticPr fontId="7" type="noConversion"/>
  </si>
  <si>
    <t>천단위미만절사</t>
    <phoneticPr fontId="7" type="noConversion"/>
  </si>
  <si>
    <t>총  공  사  비   계</t>
    <phoneticPr fontId="7" type="noConversion"/>
  </si>
  <si>
    <t>집   계   표</t>
    <phoneticPr fontId="7" type="noConversion"/>
  </si>
  <si>
    <t>공         종</t>
    <phoneticPr fontId="7" type="noConversion"/>
  </si>
  <si>
    <t>수  량</t>
  </si>
  <si>
    <t>단위</t>
  </si>
  <si>
    <t>재     료     비</t>
    <phoneticPr fontId="7" type="noConversion"/>
  </si>
  <si>
    <t>노     무     비</t>
    <phoneticPr fontId="7" type="noConversion"/>
  </si>
  <si>
    <t>경            비</t>
    <phoneticPr fontId="7" type="noConversion"/>
  </si>
  <si>
    <t>합         계</t>
    <phoneticPr fontId="7" type="noConversion"/>
  </si>
  <si>
    <t>비 고</t>
    <phoneticPr fontId="7" type="noConversion"/>
  </si>
  <si>
    <t>단    가</t>
  </si>
  <si>
    <t>금      액</t>
  </si>
  <si>
    <t>* 자갈치시장 노후 에스컬레이터 교체공사</t>
    <phoneticPr fontId="7" type="noConversion"/>
  </si>
  <si>
    <t>1. 에스컬레이터(ASS'Y)</t>
    <phoneticPr fontId="7" type="noConversion"/>
  </si>
  <si>
    <t>SET</t>
    <phoneticPr fontId="7" type="noConversion"/>
  </si>
  <si>
    <t>2. 에스컬레이터 설치</t>
    <phoneticPr fontId="7" type="noConversion"/>
  </si>
  <si>
    <t>식</t>
    <phoneticPr fontId="7" type="noConversion"/>
  </si>
  <si>
    <t>3. 에스컬레이터 철거</t>
    <phoneticPr fontId="7" type="noConversion"/>
  </si>
  <si>
    <t>합    계</t>
    <phoneticPr fontId="7" type="noConversion"/>
  </si>
  <si>
    <t>내   역   서</t>
    <phoneticPr fontId="7" type="noConversion"/>
  </si>
  <si>
    <t>품         명</t>
    <phoneticPr fontId="7" type="noConversion"/>
  </si>
  <si>
    <t>규       격</t>
    <phoneticPr fontId="7" type="noConversion"/>
  </si>
  <si>
    <t>재     료     비</t>
    <phoneticPr fontId="7" type="noConversion"/>
  </si>
  <si>
    <t>노     무     비</t>
    <phoneticPr fontId="7" type="noConversion"/>
  </si>
  <si>
    <t>경            비</t>
    <phoneticPr fontId="7" type="noConversion"/>
  </si>
  <si>
    <t>합         계</t>
    <phoneticPr fontId="7" type="noConversion"/>
  </si>
  <si>
    <t>비 고</t>
    <phoneticPr fontId="7" type="noConversion"/>
  </si>
  <si>
    <t>1. 에스컬레이터(ASS'Y), 1200형, 5.4M</t>
    <phoneticPr fontId="7" type="noConversion"/>
  </si>
  <si>
    <t>SET</t>
    <phoneticPr fontId="7" type="noConversion"/>
  </si>
  <si>
    <t xml:space="preserve">    구동모터</t>
    <phoneticPr fontId="7" type="noConversion"/>
  </si>
  <si>
    <t>고효율, 3상11kW</t>
    <phoneticPr fontId="7" type="noConversion"/>
  </si>
  <si>
    <t>대</t>
    <phoneticPr fontId="7" type="noConversion"/>
  </si>
  <si>
    <t xml:space="preserve">    보조브레이크</t>
    <phoneticPr fontId="7" type="noConversion"/>
  </si>
  <si>
    <t>역주행 방지형</t>
    <phoneticPr fontId="7" type="noConversion"/>
  </si>
  <si>
    <t xml:space="preserve">    제어반 제작</t>
    <phoneticPr fontId="7" type="noConversion"/>
  </si>
  <si>
    <t>IP54이상             (인버터방식)</t>
    <phoneticPr fontId="7" type="noConversion"/>
  </si>
  <si>
    <t xml:space="preserve">    인버터</t>
    <phoneticPr fontId="7" type="noConversion"/>
  </si>
  <si>
    <t>속도가변형</t>
    <phoneticPr fontId="7" type="noConversion"/>
  </si>
  <si>
    <t xml:space="preserve">    구동스프라켓 제작(상,하부)</t>
    <phoneticPr fontId="7" type="noConversion"/>
  </si>
  <si>
    <t>1200형</t>
    <phoneticPr fontId="7" type="noConversion"/>
  </si>
  <si>
    <t>식</t>
    <phoneticPr fontId="7" type="noConversion"/>
  </si>
  <si>
    <t xml:space="preserve">    트러스 ASSY</t>
    <phoneticPr fontId="7" type="noConversion"/>
  </si>
  <si>
    <t xml:space="preserve">    핸드레일</t>
    <phoneticPr fontId="7" type="noConversion"/>
  </si>
  <si>
    <t>M</t>
    <phoneticPr fontId="7" type="noConversion"/>
  </si>
  <si>
    <t xml:space="preserve">    핸드레일 구동부 ASSY</t>
    <phoneticPr fontId="7" type="noConversion"/>
  </si>
  <si>
    <t xml:space="preserve">    스텝(미끄럼 방지형)</t>
    <phoneticPr fontId="7" type="noConversion"/>
  </si>
  <si>
    <t>EA</t>
    <phoneticPr fontId="7" type="noConversion"/>
  </si>
  <si>
    <t xml:space="preserve">    스텝체인</t>
    <phoneticPr fontId="7" type="noConversion"/>
  </si>
  <si>
    <t xml:space="preserve">    안전브러쉬</t>
    <phoneticPr fontId="7" type="noConversion"/>
  </si>
  <si>
    <t xml:space="preserve">    자동운전장치(포스트빔)</t>
    <phoneticPr fontId="7" type="noConversion"/>
  </si>
  <si>
    <t>상,하부 2개소</t>
    <phoneticPr fontId="7" type="noConversion"/>
  </si>
  <si>
    <t xml:space="preserve">    전선 및 기타소모품</t>
    <phoneticPr fontId="7" type="noConversion"/>
  </si>
  <si>
    <t>소     계</t>
    <phoneticPr fontId="7" type="noConversion"/>
  </si>
  <si>
    <t>2. 설    치</t>
    <phoneticPr fontId="7" type="noConversion"/>
  </si>
  <si>
    <t>양중</t>
    <phoneticPr fontId="7" type="noConversion"/>
  </si>
  <si>
    <t>옥내용</t>
    <phoneticPr fontId="7" type="noConversion"/>
  </si>
  <si>
    <t>검사 및 조정</t>
    <phoneticPr fontId="7" type="noConversion"/>
  </si>
  <si>
    <t>사용장비</t>
    <phoneticPr fontId="7" type="noConversion"/>
  </si>
  <si>
    <t>에스컬레이터 설치</t>
    <phoneticPr fontId="7" type="noConversion"/>
  </si>
  <si>
    <t>공사용 칸막이 설치</t>
    <phoneticPr fontId="7" type="noConversion"/>
  </si>
  <si>
    <t xml:space="preserve">에스컬레이터 </t>
    <phoneticPr fontId="7" type="noConversion"/>
  </si>
  <si>
    <t>외장작업</t>
    <phoneticPr fontId="7" type="noConversion"/>
  </si>
  <si>
    <t>㎡</t>
    <phoneticPr fontId="7" type="noConversion"/>
  </si>
  <si>
    <t>3. 철    거</t>
    <phoneticPr fontId="7" type="noConversion"/>
  </si>
  <si>
    <t>에스컬레이터 철거</t>
    <phoneticPr fontId="7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</si>
</sst>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.0"/>
    <numFmt numFmtId="177" formatCode="_-* #,##0.000_-;\-* #,##0.000_-;_-* &quot;-&quot;_-;_-@_-"/>
    <numFmt numFmtId="178" formatCode="_ * #,##0_ ;_ * \-#,##0_ ;_ * &quot;-&quot;_ ;_ @_ "/>
  </numFmts>
  <fonts count="17">
    <font>
      <sz val="11"/>
      <name val="돋움"/>
      <family val="3"/>
      <charset val="129"/>
    </font>
    <font>
      <sz val="10"/>
      <name val="돋움체"/>
      <family val="3"/>
      <charset val="129"/>
    </font>
    <font>
      <b/>
      <sz val="16"/>
      <name val="굴림"/>
      <family val="3"/>
      <charset val="129"/>
    </font>
    <font>
      <sz val="8"/>
      <name val="맑은 고딕"/>
      <family val="2"/>
      <charset val="129"/>
      <scheme val="minor"/>
    </font>
    <font>
      <sz val="24"/>
      <name val="돋움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6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name val="돋움"/>
      <family val="3"/>
      <charset val="129"/>
    </font>
    <font>
      <b/>
      <sz val="22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name val="바탕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41" fontId="8" fillId="0" borderId="0" applyFont="0" applyFill="0" applyBorder="0" applyAlignment="0" applyProtection="0"/>
    <xf numFmtId="0" fontId="1" fillId="0" borderId="0"/>
    <xf numFmtId="178" fontId="16" fillId="0" borderId="0" applyFont="0" applyFill="0" applyBorder="0" applyAlignment="0" applyProtection="0"/>
  </cellStyleXfs>
  <cellXfs count="108">
    <xf numFmtId="0" fontId="0" fillId="0" borderId="0" xfId="0"/>
    <xf numFmtId="3" fontId="2" fillId="0" borderId="0" xfId="2" applyNumberFormat="1" applyFont="1" applyAlignment="1" applyProtection="1">
      <alignment horizontal="center" vertical="center"/>
      <protection locked="0"/>
    </xf>
    <xf numFmtId="0" fontId="5" fillId="0" borderId="0" xfId="2" applyFont="1" applyAlignment="1">
      <alignment vertical="center"/>
    </xf>
    <xf numFmtId="3" fontId="6" fillId="0" borderId="0" xfId="2" applyNumberFormat="1" applyFont="1" applyAlignment="1">
      <alignment horizontal="left" vertical="center"/>
    </xf>
    <xf numFmtId="3" fontId="5" fillId="0" borderId="0" xfId="2" applyNumberFormat="1" applyFont="1" applyAlignment="1">
      <alignment vertical="center"/>
    </xf>
    <xf numFmtId="3" fontId="5" fillId="0" borderId="1" xfId="2" applyNumberFormat="1" applyFont="1" applyBorder="1" applyAlignment="1">
      <alignment horizontal="center" vertical="center"/>
    </xf>
    <xf numFmtId="3" fontId="5" fillId="0" borderId="2" xfId="2" applyNumberFormat="1" applyFont="1" applyBorder="1" applyAlignment="1">
      <alignment horizontal="center" vertical="center"/>
    </xf>
    <xf numFmtId="3" fontId="5" fillId="0" borderId="3" xfId="2" applyNumberFormat="1" applyFont="1" applyBorder="1" applyAlignment="1">
      <alignment horizontal="center" vertical="center"/>
    </xf>
    <xf numFmtId="3" fontId="5" fillId="0" borderId="4" xfId="2" applyNumberFormat="1" applyFont="1" applyBorder="1" applyAlignment="1">
      <alignment horizontal="center" vertical="center"/>
    </xf>
    <xf numFmtId="3" fontId="5" fillId="0" borderId="5" xfId="2" applyNumberFormat="1" applyFont="1" applyBorder="1" applyAlignment="1">
      <alignment horizontal="center" vertical="center"/>
    </xf>
    <xf numFmtId="3" fontId="5" fillId="0" borderId="6" xfId="2" applyNumberFormat="1" applyFont="1" applyBorder="1" applyAlignment="1">
      <alignment horizontal="center" vertical="center"/>
    </xf>
    <xf numFmtId="3" fontId="5" fillId="0" borderId="7" xfId="2" quotePrefix="1" applyNumberFormat="1" applyFont="1" applyBorder="1" applyAlignment="1">
      <alignment horizontal="center" vertical="center"/>
    </xf>
    <xf numFmtId="3" fontId="5" fillId="0" borderId="8" xfId="2" applyNumberFormat="1" applyFont="1" applyBorder="1" applyAlignment="1">
      <alignment horizontal="center" vertical="center" textRotation="255"/>
    </xf>
    <xf numFmtId="3" fontId="5" fillId="0" borderId="9" xfId="2" applyNumberFormat="1" applyFont="1" applyBorder="1" applyAlignment="1">
      <alignment horizontal="center" vertical="center" textRotation="255"/>
    </xf>
    <xf numFmtId="3" fontId="5" fillId="0" borderId="10" xfId="2" applyNumberFormat="1" applyFont="1" applyBorder="1" applyAlignment="1">
      <alignment horizontal="center" vertical="center" textRotation="255"/>
    </xf>
    <xf numFmtId="3" fontId="5" fillId="0" borderId="11" xfId="2" quotePrefix="1" applyNumberFormat="1" applyFont="1" applyBorder="1" applyAlignment="1">
      <alignment horizontal="distributed" vertical="distributed"/>
    </xf>
    <xf numFmtId="3" fontId="5" fillId="0" borderId="12" xfId="2" quotePrefix="1" applyNumberFormat="1" applyFont="1" applyBorder="1" applyAlignment="1">
      <alignment horizontal="center" vertical="center"/>
    </xf>
    <xf numFmtId="41" fontId="5" fillId="0" borderId="9" xfId="1" applyFont="1" applyBorder="1" applyAlignment="1">
      <alignment vertical="center"/>
    </xf>
    <xf numFmtId="3" fontId="5" fillId="0" borderId="13" xfId="2" applyNumberFormat="1" applyFont="1" applyBorder="1" applyAlignment="1">
      <alignment horizontal="left" vertical="center" indent="1"/>
    </xf>
    <xf numFmtId="3" fontId="5" fillId="0" borderId="14" xfId="2" applyNumberFormat="1" applyFont="1" applyBorder="1" applyAlignment="1">
      <alignment horizontal="center" vertical="center" textRotation="255"/>
    </xf>
    <xf numFmtId="3" fontId="5" fillId="0" borderId="15" xfId="2" applyNumberFormat="1" applyFont="1" applyBorder="1" applyAlignment="1">
      <alignment horizontal="center" vertical="center" textRotation="255"/>
    </xf>
    <xf numFmtId="3" fontId="5" fillId="0" borderId="16" xfId="2" applyNumberFormat="1" applyFont="1" applyBorder="1" applyAlignment="1">
      <alignment horizontal="center" vertical="center" textRotation="255"/>
    </xf>
    <xf numFmtId="3" fontId="5" fillId="0" borderId="17" xfId="2" applyNumberFormat="1" applyFont="1" applyBorder="1" applyAlignment="1">
      <alignment horizontal="distributed" vertical="distributed"/>
    </xf>
    <xf numFmtId="41" fontId="1" fillId="0" borderId="18" xfId="1" applyFont="1" applyBorder="1" applyAlignment="1">
      <alignment vertical="center"/>
    </xf>
    <xf numFmtId="41" fontId="5" fillId="2" borderId="15" xfId="1" applyFont="1" applyFill="1" applyBorder="1" applyAlignment="1">
      <alignment vertical="center"/>
    </xf>
    <xf numFmtId="3" fontId="1" fillId="2" borderId="19" xfId="2" applyNumberFormat="1" applyFont="1" applyFill="1" applyBorder="1" applyAlignment="1">
      <alignment horizontal="left" vertical="center" indent="1"/>
    </xf>
    <xf numFmtId="3" fontId="5" fillId="0" borderId="17" xfId="2" quotePrefix="1" applyNumberFormat="1" applyFont="1" applyBorder="1" applyAlignment="1">
      <alignment horizontal="distributed" vertical="distributed"/>
    </xf>
    <xf numFmtId="3" fontId="5" fillId="0" borderId="18" xfId="2" quotePrefix="1" applyNumberFormat="1" applyFont="1" applyBorder="1" applyAlignment="1">
      <alignment horizontal="center" vertical="center"/>
    </xf>
    <xf numFmtId="41" fontId="5" fillId="0" borderId="15" xfId="1" applyFont="1" applyBorder="1" applyAlignment="1">
      <alignment vertical="center"/>
    </xf>
    <xf numFmtId="3" fontId="5" fillId="0" borderId="19" xfId="2" applyNumberFormat="1" applyFont="1" applyBorder="1" applyAlignment="1">
      <alignment horizontal="left" vertical="center" indent="1"/>
    </xf>
    <xf numFmtId="41" fontId="5" fillId="0" borderId="15" xfId="1" quotePrefix="1" applyFont="1" applyBorder="1" applyAlignment="1">
      <alignment horizontal="right" vertical="center"/>
    </xf>
    <xf numFmtId="3" fontId="5" fillId="0" borderId="18" xfId="2" applyNumberFormat="1" applyFont="1" applyBorder="1" applyAlignment="1">
      <alignment horizontal="center" vertical="center"/>
    </xf>
    <xf numFmtId="41" fontId="5" fillId="0" borderId="15" xfId="1" applyFont="1" applyFill="1" applyBorder="1" applyAlignment="1">
      <alignment vertical="center"/>
    </xf>
    <xf numFmtId="3" fontId="5" fillId="0" borderId="14" xfId="2" applyNumberFormat="1" applyFont="1" applyBorder="1" applyAlignment="1">
      <alignment horizontal="centerContinuous" vertical="center"/>
    </xf>
    <xf numFmtId="3" fontId="5" fillId="0" borderId="15" xfId="2" applyNumberFormat="1" applyFont="1" applyBorder="1" applyAlignment="1">
      <alignment horizontal="centerContinuous" vertical="center"/>
    </xf>
    <xf numFmtId="3" fontId="5" fillId="3" borderId="14" xfId="2" applyNumberFormat="1" applyFont="1" applyFill="1" applyBorder="1" applyAlignment="1">
      <alignment horizontal="centerContinuous" vertical="center"/>
    </xf>
    <xf numFmtId="3" fontId="5" fillId="3" borderId="15" xfId="2" applyNumberFormat="1" applyFont="1" applyFill="1" applyBorder="1" applyAlignment="1">
      <alignment horizontal="centerContinuous" vertical="center"/>
    </xf>
    <xf numFmtId="41" fontId="5" fillId="3" borderId="15" xfId="1" applyFont="1" applyFill="1" applyBorder="1" applyAlignment="1">
      <alignment vertical="center"/>
    </xf>
    <xf numFmtId="3" fontId="5" fillId="3" borderId="19" xfId="2" applyNumberFormat="1" applyFont="1" applyFill="1" applyBorder="1" applyAlignment="1">
      <alignment horizontal="left" vertical="center" indent="1"/>
    </xf>
    <xf numFmtId="0" fontId="5" fillId="3" borderId="0" xfId="2" applyFont="1" applyFill="1" applyAlignment="1">
      <alignment vertical="center"/>
    </xf>
    <xf numFmtId="3" fontId="5" fillId="0" borderId="19" xfId="2" quotePrefix="1" applyNumberFormat="1" applyFont="1" applyBorder="1" applyAlignment="1">
      <alignment horizontal="left" vertical="center" indent="1"/>
    </xf>
    <xf numFmtId="3" fontId="5" fillId="0" borderId="20" xfId="2" applyNumberFormat="1" applyFont="1" applyBorder="1" applyAlignment="1">
      <alignment horizontal="centerContinuous" vertical="center"/>
    </xf>
    <xf numFmtId="3" fontId="5" fillId="0" borderId="17" xfId="2" applyNumberFormat="1" applyFont="1" applyBorder="1" applyAlignment="1">
      <alignment horizontal="centerContinuous" vertical="center"/>
    </xf>
    <xf numFmtId="3" fontId="5" fillId="0" borderId="18" xfId="2" applyNumberFormat="1" applyFont="1" applyBorder="1" applyAlignment="1">
      <alignment horizontal="centerContinuous" vertical="center"/>
    </xf>
    <xf numFmtId="41" fontId="5" fillId="3" borderId="21" xfId="1" applyFont="1" applyFill="1" applyBorder="1" applyAlignment="1">
      <alignment vertical="center"/>
    </xf>
    <xf numFmtId="3" fontId="5" fillId="0" borderId="22" xfId="2" applyNumberFormat="1" applyFont="1" applyBorder="1" applyAlignment="1">
      <alignment horizontal="left" vertical="center" indent="1"/>
    </xf>
    <xf numFmtId="3" fontId="6" fillId="0" borderId="23" xfId="2" applyNumberFormat="1" applyFont="1" applyBorder="1" applyAlignment="1">
      <alignment horizontal="centerContinuous" vertical="center"/>
    </xf>
    <xf numFmtId="3" fontId="6" fillId="0" borderId="24" xfId="2" applyNumberFormat="1" applyFont="1" applyBorder="1" applyAlignment="1">
      <alignment horizontal="centerContinuous" vertical="center"/>
    </xf>
    <xf numFmtId="41" fontId="6" fillId="0" borderId="24" xfId="1" applyFont="1" applyFill="1" applyBorder="1" applyAlignment="1">
      <alignment vertical="center"/>
    </xf>
    <xf numFmtId="3" fontId="5" fillId="0" borderId="25" xfId="2" applyNumberFormat="1" applyFont="1" applyFill="1" applyBorder="1" applyAlignment="1">
      <alignment horizontal="left" vertical="center" indent="1"/>
    </xf>
    <xf numFmtId="41" fontId="5" fillId="0" borderId="0" xfId="1" applyFont="1" applyAlignment="1">
      <alignment vertical="center"/>
    </xf>
    <xf numFmtId="41" fontId="5" fillId="0" borderId="0" xfId="2" applyNumberFormat="1" applyFont="1" applyAlignment="1">
      <alignment vertical="center"/>
    </xf>
    <xf numFmtId="0" fontId="2" fillId="0" borderId="0" xfId="0" applyFont="1" applyFill="1" applyBorder="1" applyAlignment="1">
      <alignment horizontal="center" vertical="top"/>
    </xf>
    <xf numFmtId="0" fontId="9" fillId="0" borderId="0" xfId="0" applyFont="1" applyFill="1" applyAlignment="1">
      <alignment vertical="center"/>
    </xf>
    <xf numFmtId="0" fontId="10" fillId="0" borderId="15" xfId="0" applyFont="1" applyFill="1" applyBorder="1" applyAlignment="1">
      <alignment horizontal="center" vertical="center"/>
    </xf>
    <xf numFmtId="3" fontId="10" fillId="0" borderId="15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3" fontId="10" fillId="0" borderId="15" xfId="0" applyNumberFormat="1" applyFont="1" applyFill="1" applyBorder="1" applyAlignment="1">
      <alignment horizontal="center" vertical="center"/>
    </xf>
    <xf numFmtId="176" fontId="10" fillId="0" borderId="15" xfId="0" applyNumberFormat="1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vertical="center"/>
    </xf>
    <xf numFmtId="41" fontId="10" fillId="0" borderId="15" xfId="1" applyFont="1" applyFill="1" applyBorder="1" applyAlignment="1">
      <alignment vertical="center"/>
    </xf>
    <xf numFmtId="0" fontId="10" fillId="0" borderId="15" xfId="0" applyFont="1" applyFill="1" applyBorder="1" applyAlignment="1">
      <alignment horizontal="center" vertical="center"/>
    </xf>
    <xf numFmtId="41" fontId="11" fillId="0" borderId="15" xfId="1" applyFont="1" applyFill="1" applyBorder="1" applyAlignment="1">
      <alignment vertical="center"/>
    </xf>
    <xf numFmtId="0" fontId="10" fillId="0" borderId="15" xfId="0" applyFont="1" applyFill="1" applyBorder="1" applyAlignment="1">
      <alignment vertical="center"/>
    </xf>
    <xf numFmtId="41" fontId="10" fillId="0" borderId="15" xfId="1" applyFont="1" applyBorder="1" applyAlignment="1">
      <alignment horizontal="right" vertical="center"/>
    </xf>
    <xf numFmtId="0" fontId="10" fillId="0" borderId="15" xfId="0" applyFont="1" applyBorder="1" applyAlignment="1">
      <alignment horizontal="center" vertical="center"/>
    </xf>
    <xf numFmtId="0" fontId="12" fillId="3" borderId="15" xfId="0" applyFont="1" applyFill="1" applyBorder="1" applyAlignment="1">
      <alignment vertical="center"/>
    </xf>
    <xf numFmtId="41" fontId="10" fillId="0" borderId="15" xfId="1" applyFont="1" applyFill="1" applyBorder="1" applyAlignment="1" applyProtection="1">
      <alignment vertical="center"/>
    </xf>
    <xf numFmtId="0" fontId="11" fillId="0" borderId="15" xfId="0" applyFont="1" applyFill="1" applyBorder="1" applyAlignment="1">
      <alignment horizontal="center" vertical="center"/>
    </xf>
    <xf numFmtId="0" fontId="13" fillId="0" borderId="15" xfId="0" applyFont="1" applyBorder="1"/>
    <xf numFmtId="41" fontId="13" fillId="0" borderId="15" xfId="0" applyNumberFormat="1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0" fillId="0" borderId="15" xfId="0" applyBorder="1"/>
    <xf numFmtId="41" fontId="0" fillId="0" borderId="0" xfId="0" applyNumberFormat="1"/>
    <xf numFmtId="0" fontId="14" fillId="0" borderId="0" xfId="0" applyFont="1" applyFill="1" applyBorder="1" applyAlignment="1">
      <alignment horizontal="center" vertical="top"/>
    </xf>
    <xf numFmtId="38" fontId="10" fillId="0" borderId="15" xfId="1" applyNumberFormat="1" applyFont="1" applyFill="1" applyBorder="1" applyAlignment="1" applyProtection="1">
      <alignment horizontal="left" vertical="center"/>
    </xf>
    <xf numFmtId="41" fontId="10" fillId="2" borderId="15" xfId="1" applyFont="1" applyFill="1" applyBorder="1" applyAlignment="1">
      <alignment vertical="center"/>
    </xf>
    <xf numFmtId="41" fontId="10" fillId="2" borderId="15" xfId="1" applyFont="1" applyFill="1" applyBorder="1" applyAlignment="1">
      <alignment horizontal="right" vertical="center"/>
    </xf>
    <xf numFmtId="38" fontId="10" fillId="0" borderId="15" xfId="1" applyNumberFormat="1" applyFont="1" applyFill="1" applyBorder="1" applyAlignment="1" applyProtection="1">
      <alignment horizontal="left" vertical="center" wrapText="1"/>
    </xf>
    <xf numFmtId="0" fontId="12" fillId="3" borderId="15" xfId="0" applyFont="1" applyFill="1" applyBorder="1" applyAlignment="1">
      <alignment vertical="center" wrapText="1"/>
    </xf>
    <xf numFmtId="41" fontId="10" fillId="0" borderId="15" xfId="1" applyFont="1" applyFill="1" applyBorder="1" applyAlignment="1">
      <alignment horizontal="right" vertical="center"/>
    </xf>
    <xf numFmtId="0" fontId="15" fillId="3" borderId="15" xfId="0" applyFont="1" applyFill="1" applyBorder="1" applyAlignment="1">
      <alignment horizontal="center" vertical="center"/>
    </xf>
    <xf numFmtId="38" fontId="11" fillId="0" borderId="15" xfId="1" applyNumberFormat="1" applyFont="1" applyFill="1" applyBorder="1" applyAlignment="1" applyProtection="1">
      <alignment horizontal="left" vertical="center"/>
    </xf>
    <xf numFmtId="41" fontId="11" fillId="0" borderId="15" xfId="1" applyFont="1" applyBorder="1" applyAlignment="1">
      <alignment horizontal="right" vertical="center"/>
    </xf>
    <xf numFmtId="0" fontId="11" fillId="0" borderId="15" xfId="0" applyFont="1" applyBorder="1" applyAlignment="1">
      <alignment horizontal="center" vertical="center"/>
    </xf>
    <xf numFmtId="41" fontId="11" fillId="0" borderId="15" xfId="1" applyFont="1" applyFill="1" applyBorder="1" applyAlignment="1" applyProtection="1">
      <alignment vertical="center"/>
    </xf>
    <xf numFmtId="0" fontId="10" fillId="0" borderId="18" xfId="0" applyFont="1" applyFill="1" applyBorder="1" applyAlignment="1">
      <alignment horizontal="center" vertical="center"/>
    </xf>
    <xf numFmtId="41" fontId="10" fillId="0" borderId="15" xfId="1" applyNumberFormat="1" applyFont="1" applyBorder="1" applyAlignment="1">
      <alignment horizontal="right" vertical="center"/>
    </xf>
    <xf numFmtId="0" fontId="10" fillId="2" borderId="15" xfId="0" applyFont="1" applyFill="1" applyBorder="1" applyAlignment="1">
      <alignment vertical="center"/>
    </xf>
    <xf numFmtId="38" fontId="10" fillId="2" borderId="15" xfId="1" applyNumberFormat="1" applyFont="1" applyFill="1" applyBorder="1" applyAlignment="1" applyProtection="1">
      <alignment horizontal="left" vertical="center"/>
    </xf>
    <xf numFmtId="41" fontId="10" fillId="2" borderId="15" xfId="1" applyNumberFormat="1" applyFont="1" applyFill="1" applyBorder="1" applyAlignment="1">
      <alignment horizontal="right" vertical="center"/>
    </xf>
    <xf numFmtId="0" fontId="10" fillId="2" borderId="15" xfId="0" applyFont="1" applyFill="1" applyBorder="1" applyAlignment="1">
      <alignment horizontal="center" vertical="center"/>
    </xf>
    <xf numFmtId="41" fontId="10" fillId="2" borderId="15" xfId="1" applyFont="1" applyFill="1" applyBorder="1" applyAlignment="1" applyProtection="1">
      <alignment vertical="center"/>
    </xf>
    <xf numFmtId="0" fontId="10" fillId="2" borderId="18" xfId="0" applyFont="1" applyFill="1" applyBorder="1" applyAlignment="1">
      <alignment horizontal="center" vertical="center"/>
    </xf>
    <xf numFmtId="177" fontId="10" fillId="2" borderId="15" xfId="1" applyNumberFormat="1" applyFont="1" applyFill="1" applyBorder="1" applyAlignment="1">
      <alignment horizontal="right" vertical="center"/>
    </xf>
    <xf numFmtId="41" fontId="11" fillId="2" borderId="15" xfId="1" applyFont="1" applyFill="1" applyBorder="1" applyAlignment="1" applyProtection="1">
      <alignment vertical="center"/>
    </xf>
    <xf numFmtId="0" fontId="11" fillId="0" borderId="18" xfId="0" applyFont="1" applyFill="1" applyBorder="1" applyAlignment="1">
      <alignment horizontal="center" vertical="center"/>
    </xf>
    <xf numFmtId="41" fontId="10" fillId="0" borderId="0" xfId="0" applyNumberFormat="1" applyFont="1" applyFill="1" applyAlignment="1">
      <alignment vertical="center"/>
    </xf>
    <xf numFmtId="0" fontId="10" fillId="3" borderId="15" xfId="0" applyFont="1" applyFill="1" applyBorder="1" applyAlignment="1">
      <alignment vertical="center"/>
    </xf>
    <xf numFmtId="3" fontId="10" fillId="0" borderId="15" xfId="0" applyNumberFormat="1" applyFont="1" applyFill="1" applyBorder="1" applyAlignment="1">
      <alignment vertical="center"/>
    </xf>
    <xf numFmtId="176" fontId="10" fillId="0" borderId="15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center" vertical="center"/>
    </xf>
    <xf numFmtId="3" fontId="10" fillId="0" borderId="0" xfId="0" applyNumberFormat="1" applyFont="1" applyFill="1" applyAlignment="1">
      <alignment vertical="center"/>
    </xf>
    <xf numFmtId="176" fontId="10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3" fontId="5" fillId="0" borderId="0" xfId="0" applyNumberFormat="1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</cellXfs>
  <cellStyles count="4">
    <cellStyle name="쉼표 [0]" xfId="1" builtinId="6"/>
    <cellStyle name="콤마 [0]_XLS-3A" xfId="3"/>
    <cellStyle name="표준" xfId="0" builtinId="0"/>
    <cellStyle name="표준_XLS-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view="pageBreakPreview" zoomScaleNormal="100" workbookViewId="0">
      <selection activeCell="F5" sqref="F5"/>
    </sheetView>
  </sheetViews>
  <sheetFormatPr defaultColWidth="8.109375" defaultRowHeight="12"/>
  <cols>
    <col min="1" max="1" width="14" style="2" customWidth="1"/>
    <col min="2" max="2" width="12.6640625" style="2" customWidth="1"/>
    <col min="3" max="3" width="1.6640625" style="2" customWidth="1"/>
    <col min="4" max="4" width="19.6640625" style="2" customWidth="1"/>
    <col min="5" max="5" width="2" style="2" customWidth="1"/>
    <col min="6" max="6" width="30.6640625" style="2" customWidth="1"/>
    <col min="7" max="7" width="40.77734375" style="2" customWidth="1"/>
    <col min="8" max="16384" width="8.109375" style="2"/>
  </cols>
  <sheetData>
    <row r="1" spans="1:7" ht="34.5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3" t="s">
        <v>1</v>
      </c>
      <c r="B2" s="4"/>
      <c r="C2" s="4"/>
      <c r="D2" s="3"/>
      <c r="E2" s="3"/>
      <c r="F2" s="4"/>
      <c r="G2" s="4"/>
    </row>
    <row r="3" spans="1:7" ht="20.100000000000001" customHeight="1">
      <c r="A3" s="5" t="s">
        <v>2</v>
      </c>
      <c r="B3" s="6"/>
      <c r="C3" s="7" t="s">
        <v>3</v>
      </c>
      <c r="D3" s="8"/>
      <c r="E3" s="9"/>
      <c r="F3" s="10" t="s">
        <v>4</v>
      </c>
      <c r="G3" s="11" t="s">
        <v>5</v>
      </c>
    </row>
    <row r="4" spans="1:7" ht="20.100000000000001" customHeight="1">
      <c r="A4" s="12" t="s">
        <v>6</v>
      </c>
      <c r="B4" s="13" t="s">
        <v>7</v>
      </c>
      <c r="C4" s="14"/>
      <c r="D4" s="15" t="s">
        <v>8</v>
      </c>
      <c r="E4" s="16"/>
      <c r="F4" s="17">
        <f>집계표!E11</f>
        <v>117574960</v>
      </c>
      <c r="G4" s="18"/>
    </row>
    <row r="5" spans="1:7" ht="20.100000000000001" customHeight="1">
      <c r="A5" s="19"/>
      <c r="B5" s="20"/>
      <c r="C5" s="21"/>
      <c r="D5" s="22" t="s">
        <v>9</v>
      </c>
      <c r="E5" s="23"/>
      <c r="F5" s="24">
        <v>-407520</v>
      </c>
      <c r="G5" s="25" t="s">
        <v>10</v>
      </c>
    </row>
    <row r="6" spans="1:7" ht="20.100000000000001" customHeight="1">
      <c r="A6" s="19"/>
      <c r="B6" s="20"/>
      <c r="C6" s="21"/>
      <c r="D6" s="26" t="s">
        <v>11</v>
      </c>
      <c r="E6" s="27"/>
      <c r="F6" s="28">
        <f>SUM(F4:F5)</f>
        <v>117167440</v>
      </c>
      <c r="G6" s="29"/>
    </row>
    <row r="7" spans="1:7" ht="20.100000000000001" customHeight="1">
      <c r="A7" s="19"/>
      <c r="B7" s="20" t="s">
        <v>12</v>
      </c>
      <c r="C7" s="21"/>
      <c r="D7" s="26" t="s">
        <v>13</v>
      </c>
      <c r="E7" s="27"/>
      <c r="F7" s="28">
        <f>집계표!G11</f>
        <v>14101527</v>
      </c>
      <c r="G7" s="29"/>
    </row>
    <row r="8" spans="1:7" ht="20.100000000000001" customHeight="1">
      <c r="A8" s="19"/>
      <c r="B8" s="20"/>
      <c r="C8" s="21"/>
      <c r="D8" s="26" t="s">
        <v>14</v>
      </c>
      <c r="E8" s="27"/>
      <c r="F8" s="30">
        <f>INT(F7*7.9%)</f>
        <v>1114020</v>
      </c>
      <c r="G8" s="29" t="s">
        <v>15</v>
      </c>
    </row>
    <row r="9" spans="1:7" ht="20.100000000000001" customHeight="1">
      <c r="A9" s="19"/>
      <c r="B9" s="20"/>
      <c r="C9" s="21"/>
      <c r="D9" s="26" t="s">
        <v>11</v>
      </c>
      <c r="E9" s="27"/>
      <c r="F9" s="28">
        <f>SUM(F7:F8)</f>
        <v>15215547</v>
      </c>
      <c r="G9" s="29"/>
    </row>
    <row r="10" spans="1:7" ht="20.100000000000001" customHeight="1">
      <c r="A10" s="19"/>
      <c r="B10" s="20" t="s">
        <v>16</v>
      </c>
      <c r="C10" s="21"/>
      <c r="D10" s="22" t="s">
        <v>17</v>
      </c>
      <c r="E10" s="31"/>
      <c r="F10" s="28">
        <f>집계표!I11</f>
        <v>240744</v>
      </c>
      <c r="G10" s="29"/>
    </row>
    <row r="11" spans="1:7" ht="20.100000000000001" customHeight="1">
      <c r="A11" s="19"/>
      <c r="B11" s="20"/>
      <c r="C11" s="21"/>
      <c r="D11" s="22" t="s">
        <v>18</v>
      </c>
      <c r="E11" s="31"/>
      <c r="F11" s="28">
        <f>INT(F9*3.75%)</f>
        <v>570583</v>
      </c>
      <c r="G11" s="29" t="s">
        <v>19</v>
      </c>
    </row>
    <row r="12" spans="1:7" ht="20.100000000000001" customHeight="1">
      <c r="A12" s="19"/>
      <c r="B12" s="20"/>
      <c r="C12" s="21"/>
      <c r="D12" s="22" t="s">
        <v>20</v>
      </c>
      <c r="E12" s="31"/>
      <c r="F12" s="28">
        <f>INT(F9*0.87%)</f>
        <v>132375</v>
      </c>
      <c r="G12" s="29" t="s">
        <v>21</v>
      </c>
    </row>
    <row r="13" spans="1:7" ht="20.100000000000001" customHeight="1">
      <c r="A13" s="19"/>
      <c r="B13" s="20"/>
      <c r="C13" s="21"/>
      <c r="D13" s="22" t="s">
        <v>22</v>
      </c>
      <c r="E13" s="31"/>
      <c r="F13" s="28">
        <f>INT((F6+F7)*3.09%)</f>
        <v>4056211</v>
      </c>
      <c r="G13" s="29" t="s">
        <v>23</v>
      </c>
    </row>
    <row r="14" spans="1:7" ht="20.100000000000001" customHeight="1">
      <c r="A14" s="19"/>
      <c r="B14" s="20"/>
      <c r="C14" s="21"/>
      <c r="D14" s="22" t="s">
        <v>24</v>
      </c>
      <c r="E14" s="31"/>
      <c r="F14" s="28">
        <f>INT((F7)*3.23%)</f>
        <v>455479</v>
      </c>
      <c r="G14" s="29" t="s">
        <v>25</v>
      </c>
    </row>
    <row r="15" spans="1:7" ht="20.100000000000001" customHeight="1">
      <c r="A15" s="19"/>
      <c r="B15" s="20"/>
      <c r="C15" s="21"/>
      <c r="D15" s="22" t="s">
        <v>26</v>
      </c>
      <c r="E15" s="31"/>
      <c r="F15" s="28">
        <f>INT((F7)*4.5%)</f>
        <v>634568</v>
      </c>
      <c r="G15" s="29" t="s">
        <v>27</v>
      </c>
    </row>
    <row r="16" spans="1:7" ht="20.100000000000001" customHeight="1">
      <c r="A16" s="19"/>
      <c r="B16" s="20"/>
      <c r="C16" s="21"/>
      <c r="D16" s="22" t="s">
        <v>28</v>
      </c>
      <c r="E16" s="31"/>
      <c r="F16" s="28">
        <f>INT((F14)*8.51%)</f>
        <v>38761</v>
      </c>
      <c r="G16" s="29" t="s">
        <v>29</v>
      </c>
    </row>
    <row r="17" spans="1:7" ht="20.100000000000001" customHeight="1">
      <c r="A17" s="19"/>
      <c r="B17" s="20"/>
      <c r="C17" s="21"/>
      <c r="D17" s="22" t="s">
        <v>30</v>
      </c>
      <c r="E17" s="31"/>
      <c r="F17" s="32">
        <f>INT(((F6+F9)*5.5%))</f>
        <v>7281064</v>
      </c>
      <c r="G17" s="29" t="s">
        <v>31</v>
      </c>
    </row>
    <row r="18" spans="1:7" ht="20.100000000000001" customHeight="1">
      <c r="A18" s="19"/>
      <c r="B18" s="20"/>
      <c r="C18" s="21"/>
      <c r="D18" s="26" t="s">
        <v>11</v>
      </c>
      <c r="E18" s="27"/>
      <c r="F18" s="28">
        <f>SUM(F10:F17)</f>
        <v>13409785</v>
      </c>
      <c r="G18" s="29"/>
    </row>
    <row r="19" spans="1:7" ht="20.100000000000001" customHeight="1">
      <c r="A19" s="33" t="s">
        <v>32</v>
      </c>
      <c r="B19" s="34"/>
      <c r="C19" s="34"/>
      <c r="D19" s="34"/>
      <c r="E19" s="34"/>
      <c r="F19" s="28">
        <f>ROUNDUP(SUM(F6,F9,F18),0)</f>
        <v>145792772</v>
      </c>
      <c r="G19" s="29"/>
    </row>
    <row r="20" spans="1:7" ht="20.100000000000001" customHeight="1">
      <c r="A20" s="33" t="s">
        <v>33</v>
      </c>
      <c r="B20" s="34"/>
      <c r="C20" s="34"/>
      <c r="D20" s="34"/>
      <c r="E20" s="34"/>
      <c r="F20" s="28">
        <f>INT((F6+F9+F18)*6%)</f>
        <v>8747566</v>
      </c>
      <c r="G20" s="29" t="s">
        <v>34</v>
      </c>
    </row>
    <row r="21" spans="1:7" s="39" customFormat="1" ht="20.100000000000001" customHeight="1">
      <c r="A21" s="35" t="s">
        <v>35</v>
      </c>
      <c r="B21" s="36"/>
      <c r="C21" s="36"/>
      <c r="D21" s="36"/>
      <c r="E21" s="36"/>
      <c r="F21" s="37">
        <f>INT((F9+F18+F20)*12%)</f>
        <v>4484747</v>
      </c>
      <c r="G21" s="38" t="s">
        <v>36</v>
      </c>
    </row>
    <row r="22" spans="1:7" ht="20.100000000000001" customHeight="1">
      <c r="A22" s="33" t="s">
        <v>37</v>
      </c>
      <c r="B22" s="34"/>
      <c r="C22" s="34"/>
      <c r="D22" s="34"/>
      <c r="E22" s="34"/>
      <c r="F22" s="37">
        <f>SUM(F19:F21)</f>
        <v>159025085</v>
      </c>
      <c r="G22" s="29"/>
    </row>
    <row r="23" spans="1:7" ht="20.100000000000001" customHeight="1">
      <c r="A23" s="33" t="s">
        <v>38</v>
      </c>
      <c r="B23" s="34"/>
      <c r="C23" s="34"/>
      <c r="D23" s="34"/>
      <c r="E23" s="34"/>
      <c r="F23" s="37">
        <f>TRUNC(F22*10%,0)</f>
        <v>15902508</v>
      </c>
      <c r="G23" s="40" t="s">
        <v>39</v>
      </c>
    </row>
    <row r="24" spans="1:7" ht="20.100000000000001" customHeight="1">
      <c r="A24" s="41" t="s">
        <v>40</v>
      </c>
      <c r="B24" s="42"/>
      <c r="C24" s="42"/>
      <c r="D24" s="42"/>
      <c r="E24" s="43"/>
      <c r="F24" s="44">
        <f>SUM(F22:F23)</f>
        <v>174927593</v>
      </c>
      <c r="G24" s="45" t="s">
        <v>41</v>
      </c>
    </row>
    <row r="25" spans="1:7" ht="20.100000000000001" customHeight="1">
      <c r="A25" s="46" t="s">
        <v>42</v>
      </c>
      <c r="B25" s="47"/>
      <c r="C25" s="47"/>
      <c r="D25" s="47"/>
      <c r="E25" s="47"/>
      <c r="F25" s="48">
        <f>ROUNDDOWN(SUM(F24:F24),-3)</f>
        <v>174927000</v>
      </c>
      <c r="G25" s="49"/>
    </row>
    <row r="26" spans="1:7">
      <c r="F26" s="50"/>
    </row>
    <row r="27" spans="1:7">
      <c r="F27" s="50"/>
    </row>
    <row r="28" spans="1:7">
      <c r="F28" s="51"/>
    </row>
    <row r="29" spans="1:7">
      <c r="F29" s="51"/>
    </row>
    <row r="30" spans="1:7">
      <c r="F30" s="4"/>
    </row>
  </sheetData>
  <mergeCells count="7">
    <mergeCell ref="A1:G1"/>
    <mergeCell ref="A3:B3"/>
    <mergeCell ref="C3:E3"/>
    <mergeCell ref="A4:A18"/>
    <mergeCell ref="B4:B6"/>
    <mergeCell ref="B7:B9"/>
    <mergeCell ref="B10:B18"/>
  </mergeCells>
  <phoneticPr fontId="3" type="noConversion"/>
  <pageMargins left="1.1417322834645669" right="0.15748031496062992" top="0.39370078740157483" bottom="0.27559055118110237" header="0.51181102362204722" footer="0.15748031496062992"/>
  <pageSetup paperSize="9" scale="9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"/>
  <sheetViews>
    <sheetView workbookViewId="0">
      <selection activeCell="K7" sqref="K7"/>
    </sheetView>
  </sheetViews>
  <sheetFormatPr defaultRowHeight="13.5"/>
  <cols>
    <col min="1" max="1" width="21.5546875" customWidth="1"/>
    <col min="4" max="4" width="13.109375" customWidth="1"/>
    <col min="5" max="5" width="14.109375" bestFit="1" customWidth="1"/>
    <col min="6" max="6" width="12.109375" customWidth="1"/>
    <col min="7" max="7" width="14.109375" bestFit="1" customWidth="1"/>
    <col min="9" max="9" width="11" bestFit="1" customWidth="1"/>
    <col min="11" max="11" width="14.109375" bestFit="1" customWidth="1"/>
  </cols>
  <sheetData>
    <row r="1" spans="1:12" s="53" customFormat="1" ht="39" customHeight="1">
      <c r="A1" s="52" t="s">
        <v>43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s="56" customFormat="1" ht="27.95" customHeight="1">
      <c r="A2" s="54" t="s">
        <v>44</v>
      </c>
      <c r="B2" s="54" t="s">
        <v>45</v>
      </c>
      <c r="C2" s="54" t="s">
        <v>46</v>
      </c>
      <c r="D2" s="55" t="s">
        <v>47</v>
      </c>
      <c r="E2" s="55"/>
      <c r="F2" s="55" t="s">
        <v>48</v>
      </c>
      <c r="G2" s="55"/>
      <c r="H2" s="55" t="s">
        <v>49</v>
      </c>
      <c r="I2" s="55"/>
      <c r="J2" s="55" t="s">
        <v>50</v>
      </c>
      <c r="K2" s="55"/>
      <c r="L2" s="54" t="s">
        <v>51</v>
      </c>
    </row>
    <row r="3" spans="1:12" s="56" customFormat="1" ht="27.95" customHeight="1">
      <c r="A3" s="54"/>
      <c r="B3" s="54"/>
      <c r="C3" s="54"/>
      <c r="D3" s="57" t="s">
        <v>52</v>
      </c>
      <c r="E3" s="57" t="s">
        <v>53</v>
      </c>
      <c r="F3" s="57" t="s">
        <v>52</v>
      </c>
      <c r="G3" s="57" t="s">
        <v>53</v>
      </c>
      <c r="H3" s="57" t="s">
        <v>52</v>
      </c>
      <c r="I3" s="57" t="s">
        <v>53</v>
      </c>
      <c r="J3" s="57" t="s">
        <v>52</v>
      </c>
      <c r="K3" s="58" t="s">
        <v>53</v>
      </c>
      <c r="L3" s="54"/>
    </row>
    <row r="4" spans="1:12" s="56" customFormat="1" ht="26.1" customHeight="1">
      <c r="A4" s="59" t="s">
        <v>54</v>
      </c>
      <c r="B4" s="60"/>
      <c r="C4" s="61"/>
      <c r="D4" s="60"/>
      <c r="E4" s="62"/>
      <c r="F4" s="60"/>
      <c r="G4" s="62"/>
      <c r="H4" s="60"/>
      <c r="I4" s="62"/>
      <c r="J4" s="60"/>
      <c r="K4" s="62"/>
      <c r="L4" s="61"/>
    </row>
    <row r="5" spans="1:12" s="56" customFormat="1" ht="26.1" customHeight="1">
      <c r="A5" s="59"/>
      <c r="B5" s="60"/>
      <c r="C5" s="61"/>
      <c r="D5" s="60"/>
      <c r="E5" s="62"/>
      <c r="F5" s="60"/>
      <c r="G5" s="62"/>
      <c r="H5" s="60"/>
      <c r="I5" s="62"/>
      <c r="J5" s="60"/>
      <c r="K5" s="62"/>
      <c r="L5" s="61"/>
    </row>
    <row r="6" spans="1:12" s="56" customFormat="1" ht="26.1" customHeight="1">
      <c r="A6" s="63" t="s">
        <v>55</v>
      </c>
      <c r="B6" s="60">
        <v>1</v>
      </c>
      <c r="C6" s="61" t="s">
        <v>56</v>
      </c>
      <c r="D6" s="60">
        <f>내역서!F20</f>
        <v>107628800</v>
      </c>
      <c r="E6" s="60">
        <f>D6</f>
        <v>107628800</v>
      </c>
      <c r="F6" s="60"/>
      <c r="G6" s="60"/>
      <c r="H6" s="60"/>
      <c r="I6" s="60"/>
      <c r="J6" s="60"/>
      <c r="K6" s="60">
        <f>SUM(E6,G6,I6)</f>
        <v>107628800</v>
      </c>
      <c r="L6" s="61"/>
    </row>
    <row r="7" spans="1:12" s="56" customFormat="1" ht="26.1" customHeight="1">
      <c r="A7" s="63" t="s">
        <v>57</v>
      </c>
      <c r="B7" s="64">
        <v>1</v>
      </c>
      <c r="C7" s="65" t="s">
        <v>58</v>
      </c>
      <c r="D7" s="60">
        <f>내역서!F33</f>
        <v>9863080</v>
      </c>
      <c r="E7" s="60">
        <f>D7</f>
        <v>9863080</v>
      </c>
      <c r="F7" s="60">
        <f>내역서!H33</f>
        <v>12286867</v>
      </c>
      <c r="G7" s="60">
        <f>F7</f>
        <v>12286867</v>
      </c>
      <c r="H7" s="60">
        <f>내역서!J33</f>
        <v>146300</v>
      </c>
      <c r="I7" s="60">
        <f>H7</f>
        <v>146300</v>
      </c>
      <c r="J7" s="60"/>
      <c r="K7" s="60">
        <f>SUM(E7,G7,I7)</f>
        <v>22296247</v>
      </c>
      <c r="L7" s="61"/>
    </row>
    <row r="8" spans="1:12" s="56" customFormat="1" ht="26.1" customHeight="1">
      <c r="A8" s="63" t="s">
        <v>59</v>
      </c>
      <c r="B8" s="64">
        <v>1</v>
      </c>
      <c r="C8" s="65" t="s">
        <v>58</v>
      </c>
      <c r="D8" s="60">
        <f>내역서!F40</f>
        <v>83080</v>
      </c>
      <c r="E8" s="60">
        <f>D8</f>
        <v>83080</v>
      </c>
      <c r="F8" s="60">
        <f>내역서!H40</f>
        <v>1814660</v>
      </c>
      <c r="G8" s="60">
        <f>F8</f>
        <v>1814660</v>
      </c>
      <c r="H8" s="60">
        <f>내역서!J40</f>
        <v>94444</v>
      </c>
      <c r="I8" s="60">
        <f>H8</f>
        <v>94444</v>
      </c>
      <c r="J8" s="60"/>
      <c r="K8" s="60">
        <f>SUM(E8,G8,I8)</f>
        <v>1992184</v>
      </c>
      <c r="L8" s="61"/>
    </row>
    <row r="9" spans="1:12" s="56" customFormat="1" ht="26.1" customHeight="1">
      <c r="A9" s="63"/>
      <c r="B9" s="64"/>
      <c r="C9" s="65"/>
      <c r="D9" s="60"/>
      <c r="E9" s="60"/>
      <c r="F9" s="60"/>
      <c r="G9" s="60"/>
      <c r="H9" s="60"/>
      <c r="I9" s="60"/>
      <c r="J9" s="60"/>
      <c r="K9" s="60"/>
      <c r="L9" s="61"/>
    </row>
    <row r="10" spans="1:12" s="56" customFormat="1" ht="26.1" customHeight="1">
      <c r="A10" s="66"/>
      <c r="B10" s="64"/>
      <c r="C10" s="65"/>
      <c r="D10" s="60"/>
      <c r="E10" s="67"/>
      <c r="F10" s="60"/>
      <c r="G10" s="67"/>
      <c r="H10" s="60"/>
      <c r="I10" s="67"/>
      <c r="J10" s="60"/>
      <c r="K10" s="60"/>
      <c r="L10" s="61"/>
    </row>
    <row r="11" spans="1:12" ht="26.1" customHeight="1">
      <c r="A11" s="68" t="s">
        <v>60</v>
      </c>
      <c r="B11" s="69"/>
      <c r="C11" s="69"/>
      <c r="D11" s="69"/>
      <c r="E11" s="70">
        <f>SUM(E6:E10)</f>
        <v>117574960</v>
      </c>
      <c r="F11" s="71"/>
      <c r="G11" s="70">
        <f>SUM(G6:G10)</f>
        <v>14101527</v>
      </c>
      <c r="H11" s="71"/>
      <c r="I11" s="70">
        <f>SUM(I6:I10)</f>
        <v>240744</v>
      </c>
      <c r="J11" s="71"/>
      <c r="K11" s="70">
        <f>SUM(K6:K10)</f>
        <v>131917231</v>
      </c>
      <c r="L11" s="72"/>
    </row>
    <row r="12" spans="1:12" ht="26.1" customHeight="1">
      <c r="K12" s="73"/>
    </row>
    <row r="13" spans="1:12" ht="26.1" customHeight="1">
      <c r="K13" s="73"/>
    </row>
    <row r="14" spans="1:12" ht="26.1" customHeight="1"/>
    <row r="15" spans="1:12" ht="26.1" customHeight="1"/>
    <row r="16" spans="1:12" ht="26.1" customHeight="1"/>
    <row r="17" ht="26.1" customHeight="1"/>
    <row r="18" ht="26.1" customHeight="1"/>
    <row r="19" ht="26.1" customHeight="1"/>
    <row r="20" ht="26.1" customHeight="1"/>
    <row r="21" ht="26.1" customHeight="1"/>
    <row r="22" ht="26.1" customHeight="1"/>
    <row r="23" ht="26.1" customHeight="1"/>
    <row r="24" ht="26.1" customHeight="1"/>
    <row r="25" ht="26.1" customHeight="1"/>
    <row r="26" ht="26.1" customHeight="1"/>
  </sheetData>
  <mergeCells count="9">
    <mergeCell ref="A1:L1"/>
    <mergeCell ref="A2:A3"/>
    <mergeCell ref="B2:B3"/>
    <mergeCell ref="C2:C3"/>
    <mergeCell ref="D2:E2"/>
    <mergeCell ref="F2:G2"/>
    <mergeCell ref="H2:I2"/>
    <mergeCell ref="J2:K2"/>
    <mergeCell ref="L2:L3"/>
  </mergeCells>
  <phoneticPr fontId="7" type="noConversion"/>
  <pageMargins left="0.86" right="0.31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19"/>
  <sheetViews>
    <sheetView topLeftCell="A22" zoomScaleNormal="100" workbookViewId="0">
      <selection activeCell="L40" sqref="L40"/>
    </sheetView>
  </sheetViews>
  <sheetFormatPr defaultRowHeight="18.95" customHeight="1"/>
  <cols>
    <col min="1" max="1" width="24.33203125" style="104" customWidth="1"/>
    <col min="2" max="2" width="15.6640625" style="104" customWidth="1"/>
    <col min="3" max="3" width="5.33203125" style="104" customWidth="1"/>
    <col min="4" max="4" width="6.33203125" style="105" bestFit="1" customWidth="1"/>
    <col min="5" max="5" width="12.44140625" style="105" customWidth="1"/>
    <col min="6" max="6" width="16.109375" style="105" customWidth="1"/>
    <col min="7" max="7" width="11.77734375" style="106" customWidth="1"/>
    <col min="8" max="8" width="14.44140625" style="106" customWidth="1"/>
    <col min="9" max="9" width="10.21875" style="106" customWidth="1"/>
    <col min="10" max="10" width="14.33203125" style="106" customWidth="1"/>
    <col min="11" max="11" width="7.88671875" style="106" customWidth="1"/>
    <col min="12" max="12" width="15.88671875" style="107" customWidth="1"/>
    <col min="13" max="13" width="7.44140625" style="105" customWidth="1"/>
    <col min="14" max="14" width="11.44140625" style="104" bestFit="1" customWidth="1"/>
    <col min="15" max="15" width="8.88671875" style="104"/>
    <col min="16" max="16" width="13.44140625" style="104" customWidth="1"/>
    <col min="17" max="16384" width="8.88671875" style="104"/>
  </cols>
  <sheetData>
    <row r="1" spans="1:13" s="53" customFormat="1" ht="54.75" customHeight="1">
      <c r="A1" s="74" t="s">
        <v>61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2" spans="1:13" s="56" customFormat="1" ht="30" customHeight="1">
      <c r="A2" s="54" t="s">
        <v>62</v>
      </c>
      <c r="B2" s="54" t="s">
        <v>63</v>
      </c>
      <c r="C2" s="54" t="s">
        <v>45</v>
      </c>
      <c r="D2" s="54" t="s">
        <v>46</v>
      </c>
      <c r="E2" s="55" t="s">
        <v>64</v>
      </c>
      <c r="F2" s="55"/>
      <c r="G2" s="55" t="s">
        <v>65</v>
      </c>
      <c r="H2" s="55"/>
      <c r="I2" s="55" t="s">
        <v>66</v>
      </c>
      <c r="J2" s="55"/>
      <c r="K2" s="55" t="s">
        <v>67</v>
      </c>
      <c r="L2" s="55"/>
      <c r="M2" s="54" t="s">
        <v>68</v>
      </c>
    </row>
    <row r="3" spans="1:13" s="56" customFormat="1" ht="30" customHeight="1">
      <c r="A3" s="54"/>
      <c r="B3" s="54"/>
      <c r="C3" s="54"/>
      <c r="D3" s="54"/>
      <c r="E3" s="57" t="s">
        <v>52</v>
      </c>
      <c r="F3" s="57" t="s">
        <v>53</v>
      </c>
      <c r="G3" s="57" t="s">
        <v>52</v>
      </c>
      <c r="H3" s="57" t="s">
        <v>53</v>
      </c>
      <c r="I3" s="57" t="s">
        <v>52</v>
      </c>
      <c r="J3" s="57" t="s">
        <v>53</v>
      </c>
      <c r="K3" s="57" t="s">
        <v>52</v>
      </c>
      <c r="L3" s="58" t="s">
        <v>53</v>
      </c>
      <c r="M3" s="54"/>
    </row>
    <row r="4" spans="1:13" s="56" customFormat="1" ht="30" customHeight="1">
      <c r="A4" s="59" t="s">
        <v>1</v>
      </c>
      <c r="B4" s="63"/>
      <c r="C4" s="60"/>
      <c r="D4" s="61"/>
      <c r="E4" s="60"/>
      <c r="F4" s="62"/>
      <c r="G4" s="60"/>
      <c r="H4" s="62"/>
      <c r="I4" s="60"/>
      <c r="J4" s="62"/>
      <c r="K4" s="60"/>
      <c r="L4" s="62"/>
      <c r="M4" s="61"/>
    </row>
    <row r="5" spans="1:13" s="56" customFormat="1" ht="30" customHeight="1">
      <c r="A5" s="59" t="s">
        <v>69</v>
      </c>
      <c r="B5" s="59"/>
      <c r="C5" s="62">
        <v>1</v>
      </c>
      <c r="D5" s="68" t="s">
        <v>70</v>
      </c>
      <c r="E5" s="60"/>
      <c r="F5" s="62"/>
      <c r="G5" s="60"/>
      <c r="H5" s="62"/>
      <c r="I5" s="60"/>
      <c r="J5" s="62"/>
      <c r="K5" s="60"/>
      <c r="L5" s="62"/>
      <c r="M5" s="61"/>
    </row>
    <row r="6" spans="1:13" s="56" customFormat="1" ht="30" customHeight="1">
      <c r="A6" s="66" t="s">
        <v>71</v>
      </c>
      <c r="B6" s="75" t="s">
        <v>72</v>
      </c>
      <c r="C6" s="64">
        <v>1</v>
      </c>
      <c r="D6" s="65" t="s">
        <v>73</v>
      </c>
      <c r="E6" s="76">
        <v>7440000</v>
      </c>
      <c r="F6" s="67">
        <f>INT(C6*E6)</f>
        <v>7440000</v>
      </c>
      <c r="G6" s="60"/>
      <c r="H6" s="67"/>
      <c r="I6" s="60"/>
      <c r="J6" s="67"/>
      <c r="K6" s="60"/>
      <c r="L6" s="60">
        <f>SUM(F6,H6,J6)</f>
        <v>7440000</v>
      </c>
      <c r="M6" s="61"/>
    </row>
    <row r="7" spans="1:13" s="56" customFormat="1" ht="30" customHeight="1">
      <c r="A7" s="66" t="s">
        <v>74</v>
      </c>
      <c r="B7" s="75" t="s">
        <v>75</v>
      </c>
      <c r="C7" s="77">
        <v>1</v>
      </c>
      <c r="D7" s="65" t="s">
        <v>70</v>
      </c>
      <c r="E7" s="76">
        <v>3300000</v>
      </c>
      <c r="F7" s="67">
        <f t="shared" ref="F7:F18" si="0">INT(C7*E7)</f>
        <v>3300000</v>
      </c>
      <c r="G7" s="60"/>
      <c r="H7" s="67"/>
      <c r="I7" s="60"/>
      <c r="J7" s="67"/>
      <c r="K7" s="60"/>
      <c r="L7" s="60">
        <f t="shared" ref="L7:L18" si="1">SUM(F7,H7,J7)</f>
        <v>3300000</v>
      </c>
      <c r="M7" s="61"/>
    </row>
    <row r="8" spans="1:13" s="56" customFormat="1" ht="30" customHeight="1">
      <c r="A8" s="66" t="s">
        <v>76</v>
      </c>
      <c r="B8" s="78" t="s">
        <v>77</v>
      </c>
      <c r="C8" s="64">
        <v>1</v>
      </c>
      <c r="D8" s="65" t="s">
        <v>70</v>
      </c>
      <c r="E8" s="76">
        <v>4392000</v>
      </c>
      <c r="F8" s="67">
        <f t="shared" si="0"/>
        <v>4392000</v>
      </c>
      <c r="G8" s="60"/>
      <c r="H8" s="67"/>
      <c r="I8" s="60"/>
      <c r="J8" s="67"/>
      <c r="K8" s="60"/>
      <c r="L8" s="60">
        <f t="shared" si="1"/>
        <v>4392000</v>
      </c>
      <c r="M8" s="61"/>
    </row>
    <row r="9" spans="1:13" s="56" customFormat="1" ht="30" customHeight="1">
      <c r="A9" s="66" t="s">
        <v>78</v>
      </c>
      <c r="B9" s="75" t="s">
        <v>79</v>
      </c>
      <c r="C9" s="64">
        <v>1</v>
      </c>
      <c r="D9" s="65" t="s">
        <v>70</v>
      </c>
      <c r="E9" s="76">
        <v>3372000</v>
      </c>
      <c r="F9" s="67">
        <f t="shared" si="0"/>
        <v>3372000</v>
      </c>
      <c r="G9" s="60"/>
      <c r="H9" s="67"/>
      <c r="I9" s="60"/>
      <c r="J9" s="67"/>
      <c r="K9" s="60"/>
      <c r="L9" s="60">
        <f t="shared" si="1"/>
        <v>3372000</v>
      </c>
      <c r="M9" s="61"/>
    </row>
    <row r="10" spans="1:13" s="56" customFormat="1" ht="30" customHeight="1">
      <c r="A10" s="79" t="s">
        <v>80</v>
      </c>
      <c r="B10" s="75" t="s">
        <v>81</v>
      </c>
      <c r="C10" s="64">
        <v>1</v>
      </c>
      <c r="D10" s="65" t="s">
        <v>82</v>
      </c>
      <c r="E10" s="76">
        <v>4500000</v>
      </c>
      <c r="F10" s="67">
        <f t="shared" si="0"/>
        <v>4500000</v>
      </c>
      <c r="G10" s="60"/>
      <c r="H10" s="67"/>
      <c r="I10" s="60"/>
      <c r="J10" s="67"/>
      <c r="K10" s="60"/>
      <c r="L10" s="60">
        <f t="shared" si="1"/>
        <v>4500000</v>
      </c>
      <c r="M10" s="61"/>
    </row>
    <row r="11" spans="1:13" s="56" customFormat="1" ht="30" customHeight="1">
      <c r="A11" s="66" t="s">
        <v>83</v>
      </c>
      <c r="B11" s="75" t="s">
        <v>81</v>
      </c>
      <c r="C11" s="64">
        <v>1</v>
      </c>
      <c r="D11" s="65" t="s">
        <v>82</v>
      </c>
      <c r="E11" s="76">
        <v>11000000</v>
      </c>
      <c r="F11" s="67">
        <f t="shared" si="0"/>
        <v>11000000</v>
      </c>
      <c r="G11" s="60"/>
      <c r="H11" s="67"/>
      <c r="I11" s="60"/>
      <c r="J11" s="67"/>
      <c r="K11" s="60"/>
      <c r="L11" s="60">
        <f t="shared" si="1"/>
        <v>11000000</v>
      </c>
      <c r="M11" s="61"/>
    </row>
    <row r="12" spans="1:13" s="56" customFormat="1" ht="30" customHeight="1">
      <c r="A12" s="66" t="s">
        <v>84</v>
      </c>
      <c r="B12" s="75" t="s">
        <v>81</v>
      </c>
      <c r="C12" s="77">
        <v>80</v>
      </c>
      <c r="D12" s="65" t="s">
        <v>85</v>
      </c>
      <c r="E12" s="76">
        <v>105600</v>
      </c>
      <c r="F12" s="67">
        <f t="shared" si="0"/>
        <v>8448000</v>
      </c>
      <c r="G12" s="60"/>
      <c r="H12" s="67"/>
      <c r="I12" s="60"/>
      <c r="J12" s="67"/>
      <c r="K12" s="60"/>
      <c r="L12" s="60">
        <f t="shared" si="1"/>
        <v>8448000</v>
      </c>
      <c r="M12" s="61"/>
    </row>
    <row r="13" spans="1:13" s="56" customFormat="1" ht="30" customHeight="1">
      <c r="A13" s="66" t="s">
        <v>86</v>
      </c>
      <c r="B13" s="75" t="s">
        <v>81</v>
      </c>
      <c r="C13" s="64">
        <v>2</v>
      </c>
      <c r="D13" s="65" t="s">
        <v>70</v>
      </c>
      <c r="E13" s="76">
        <v>933000</v>
      </c>
      <c r="F13" s="67">
        <f t="shared" si="0"/>
        <v>1866000</v>
      </c>
      <c r="G13" s="60"/>
      <c r="H13" s="67"/>
      <c r="I13" s="60"/>
      <c r="J13" s="67"/>
      <c r="K13" s="60"/>
      <c r="L13" s="60">
        <f t="shared" si="1"/>
        <v>1866000</v>
      </c>
      <c r="M13" s="61"/>
    </row>
    <row r="14" spans="1:13" s="56" customFormat="1" ht="30" customHeight="1">
      <c r="A14" s="66" t="s">
        <v>87</v>
      </c>
      <c r="B14" s="75" t="s">
        <v>81</v>
      </c>
      <c r="C14" s="80">
        <v>64</v>
      </c>
      <c r="D14" s="65" t="s">
        <v>88</v>
      </c>
      <c r="E14" s="76">
        <v>725000</v>
      </c>
      <c r="F14" s="67">
        <f t="shared" si="0"/>
        <v>46400000</v>
      </c>
      <c r="G14" s="60"/>
      <c r="H14" s="67"/>
      <c r="I14" s="60"/>
      <c r="J14" s="67"/>
      <c r="K14" s="60"/>
      <c r="L14" s="60">
        <f t="shared" si="1"/>
        <v>46400000</v>
      </c>
      <c r="M14" s="61"/>
    </row>
    <row r="15" spans="1:13" s="56" customFormat="1" ht="30" customHeight="1">
      <c r="A15" s="66" t="s">
        <v>89</v>
      </c>
      <c r="B15" s="75" t="s">
        <v>81</v>
      </c>
      <c r="C15" s="80">
        <v>64</v>
      </c>
      <c r="D15" s="65" t="s">
        <v>70</v>
      </c>
      <c r="E15" s="76">
        <v>112200</v>
      </c>
      <c r="F15" s="67">
        <f t="shared" si="0"/>
        <v>7180800</v>
      </c>
      <c r="G15" s="60"/>
      <c r="H15" s="67"/>
      <c r="I15" s="60"/>
      <c r="J15" s="67"/>
      <c r="K15" s="60"/>
      <c r="L15" s="60">
        <f t="shared" si="1"/>
        <v>7180800</v>
      </c>
      <c r="M15" s="61"/>
    </row>
    <row r="16" spans="1:13" s="56" customFormat="1" ht="30" customHeight="1">
      <c r="A16" s="66" t="s">
        <v>90</v>
      </c>
      <c r="B16" s="75" t="s">
        <v>81</v>
      </c>
      <c r="C16" s="77">
        <v>34</v>
      </c>
      <c r="D16" s="65" t="s">
        <v>85</v>
      </c>
      <c r="E16" s="76">
        <v>45000</v>
      </c>
      <c r="F16" s="67">
        <f t="shared" si="0"/>
        <v>1530000</v>
      </c>
      <c r="G16" s="60"/>
      <c r="H16" s="67"/>
      <c r="I16" s="60"/>
      <c r="J16" s="67"/>
      <c r="K16" s="60"/>
      <c r="L16" s="60">
        <f t="shared" si="1"/>
        <v>1530000</v>
      </c>
      <c r="M16" s="61"/>
    </row>
    <row r="17" spans="1:13" s="56" customFormat="1" ht="30" customHeight="1">
      <c r="A17" s="79" t="s">
        <v>91</v>
      </c>
      <c r="B17" s="75" t="s">
        <v>92</v>
      </c>
      <c r="C17" s="64">
        <v>4</v>
      </c>
      <c r="D17" s="65" t="s">
        <v>88</v>
      </c>
      <c r="E17" s="76">
        <v>800000</v>
      </c>
      <c r="F17" s="67">
        <f t="shared" si="0"/>
        <v>3200000</v>
      </c>
      <c r="G17" s="60"/>
      <c r="H17" s="67"/>
      <c r="I17" s="60"/>
      <c r="J17" s="67"/>
      <c r="K17" s="60"/>
      <c r="L17" s="60">
        <f t="shared" si="1"/>
        <v>3200000</v>
      </c>
      <c r="M17" s="61"/>
    </row>
    <row r="18" spans="1:13" s="56" customFormat="1" ht="30" customHeight="1">
      <c r="A18" s="66" t="s">
        <v>93</v>
      </c>
      <c r="B18" s="75"/>
      <c r="C18" s="64">
        <v>1</v>
      </c>
      <c r="D18" s="65" t="s">
        <v>82</v>
      </c>
      <c r="E18" s="76">
        <v>5000000</v>
      </c>
      <c r="F18" s="67">
        <f t="shared" si="0"/>
        <v>5000000</v>
      </c>
      <c r="G18" s="60"/>
      <c r="H18" s="67"/>
      <c r="I18" s="60"/>
      <c r="J18" s="67"/>
      <c r="K18" s="60"/>
      <c r="L18" s="60">
        <f t="shared" si="1"/>
        <v>5000000</v>
      </c>
      <c r="M18" s="61"/>
    </row>
    <row r="19" spans="1:13" s="56" customFormat="1" ht="30" customHeight="1">
      <c r="A19" s="66"/>
      <c r="B19" s="75"/>
      <c r="C19" s="64"/>
      <c r="D19" s="65"/>
      <c r="E19" s="60"/>
      <c r="F19" s="67"/>
      <c r="G19" s="60"/>
      <c r="H19" s="67"/>
      <c r="I19" s="60"/>
      <c r="J19" s="67"/>
      <c r="K19" s="60"/>
      <c r="L19" s="60"/>
      <c r="M19" s="61"/>
    </row>
    <row r="20" spans="1:13" s="56" customFormat="1" ht="30" customHeight="1">
      <c r="A20" s="81" t="s">
        <v>94</v>
      </c>
      <c r="B20" s="82"/>
      <c r="C20" s="83"/>
      <c r="D20" s="84"/>
      <c r="E20" s="62"/>
      <c r="F20" s="85">
        <f>SUM(F6:F19)</f>
        <v>107628800</v>
      </c>
      <c r="G20" s="62"/>
      <c r="H20" s="85"/>
      <c r="I20" s="62"/>
      <c r="J20" s="85"/>
      <c r="K20" s="62"/>
      <c r="L20" s="85">
        <f>SUM(L6:L19)</f>
        <v>107628800</v>
      </c>
      <c r="M20" s="68"/>
    </row>
    <row r="21" spans="1:13" s="53" customFormat="1" ht="54.75" customHeight="1">
      <c r="A21" s="74" t="s">
        <v>61</v>
      </c>
      <c r="B21" s="74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</row>
    <row r="22" spans="1:13" s="56" customFormat="1" ht="30" customHeight="1">
      <c r="A22" s="54" t="s">
        <v>62</v>
      </c>
      <c r="B22" s="54" t="s">
        <v>63</v>
      </c>
      <c r="C22" s="54" t="s">
        <v>45</v>
      </c>
      <c r="D22" s="54" t="s">
        <v>46</v>
      </c>
      <c r="E22" s="55" t="s">
        <v>64</v>
      </c>
      <c r="F22" s="55"/>
      <c r="G22" s="55" t="s">
        <v>65</v>
      </c>
      <c r="H22" s="55"/>
      <c r="I22" s="55" t="s">
        <v>66</v>
      </c>
      <c r="J22" s="55"/>
      <c r="K22" s="55" t="s">
        <v>67</v>
      </c>
      <c r="L22" s="55"/>
      <c r="M22" s="54" t="s">
        <v>68</v>
      </c>
    </row>
    <row r="23" spans="1:13" s="56" customFormat="1" ht="30" customHeight="1">
      <c r="A23" s="54"/>
      <c r="B23" s="54"/>
      <c r="C23" s="54"/>
      <c r="D23" s="54"/>
      <c r="E23" s="57" t="s">
        <v>52</v>
      </c>
      <c r="F23" s="57" t="s">
        <v>53</v>
      </c>
      <c r="G23" s="57" t="s">
        <v>52</v>
      </c>
      <c r="H23" s="57" t="s">
        <v>53</v>
      </c>
      <c r="I23" s="57" t="s">
        <v>52</v>
      </c>
      <c r="J23" s="57" t="s">
        <v>53</v>
      </c>
      <c r="K23" s="57" t="s">
        <v>52</v>
      </c>
      <c r="L23" s="58" t="s">
        <v>53</v>
      </c>
      <c r="M23" s="54"/>
    </row>
    <row r="24" spans="1:13" s="56" customFormat="1" ht="30" customHeight="1">
      <c r="A24" s="59" t="s">
        <v>95</v>
      </c>
      <c r="B24" s="59"/>
      <c r="C24" s="62"/>
      <c r="D24" s="68"/>
      <c r="E24" s="60"/>
      <c r="F24" s="67"/>
      <c r="G24" s="60"/>
      <c r="H24" s="67"/>
      <c r="I24" s="60"/>
      <c r="J24" s="67"/>
      <c r="K24" s="60"/>
      <c r="L24" s="60"/>
      <c r="M24" s="86"/>
    </row>
    <row r="25" spans="1:13" s="56" customFormat="1" ht="30" customHeight="1">
      <c r="A25" s="66" t="s">
        <v>96</v>
      </c>
      <c r="B25" s="75" t="s">
        <v>97</v>
      </c>
      <c r="C25" s="64">
        <v>1</v>
      </c>
      <c r="D25" s="65" t="s">
        <v>73</v>
      </c>
      <c r="E25" s="60">
        <v>0</v>
      </c>
      <c r="F25" s="67">
        <f t="shared" ref="F25:F31" si="2">INT(C25*E25)</f>
        <v>0</v>
      </c>
      <c r="G25" s="60">
        <v>1778357</v>
      </c>
      <c r="H25" s="67">
        <f t="shared" ref="H25:H31" si="3">INT(C25*G25)</f>
        <v>1778357</v>
      </c>
      <c r="I25" s="60">
        <v>0</v>
      </c>
      <c r="J25" s="67"/>
      <c r="K25" s="60"/>
      <c r="L25" s="60">
        <f t="shared" ref="L25:L31" si="4">SUM(F25,H25,J25)</f>
        <v>1778357</v>
      </c>
      <c r="M25" s="86"/>
    </row>
    <row r="26" spans="1:13" s="56" customFormat="1" ht="30" customHeight="1">
      <c r="A26" s="66" t="s">
        <v>96</v>
      </c>
      <c r="B26" s="75" t="s">
        <v>98</v>
      </c>
      <c r="C26" s="87">
        <v>1</v>
      </c>
      <c r="D26" s="65" t="s">
        <v>73</v>
      </c>
      <c r="E26" s="60">
        <v>0</v>
      </c>
      <c r="F26" s="67">
        <f t="shared" si="2"/>
        <v>0</v>
      </c>
      <c r="G26" s="60">
        <v>166180</v>
      </c>
      <c r="H26" s="67">
        <f t="shared" si="3"/>
        <v>166180</v>
      </c>
      <c r="I26" s="60">
        <v>0</v>
      </c>
      <c r="J26" s="67"/>
      <c r="K26" s="60"/>
      <c r="L26" s="60">
        <f t="shared" si="4"/>
        <v>166180</v>
      </c>
      <c r="M26" s="86"/>
    </row>
    <row r="27" spans="1:13" s="56" customFormat="1" ht="30" customHeight="1">
      <c r="A27" s="88" t="s">
        <v>96</v>
      </c>
      <c r="B27" s="89" t="s">
        <v>99</v>
      </c>
      <c r="C27" s="90">
        <v>1</v>
      </c>
      <c r="D27" s="91" t="s">
        <v>73</v>
      </c>
      <c r="E27" s="76">
        <v>113080</v>
      </c>
      <c r="F27" s="92">
        <f t="shared" si="2"/>
        <v>113080</v>
      </c>
      <c r="G27" s="76">
        <v>625864</v>
      </c>
      <c r="H27" s="92">
        <f t="shared" si="3"/>
        <v>625864</v>
      </c>
      <c r="I27" s="76">
        <v>146300</v>
      </c>
      <c r="J27" s="92">
        <f>INT(C27*I27)</f>
        <v>146300</v>
      </c>
      <c r="K27" s="76"/>
      <c r="L27" s="76">
        <f t="shared" si="4"/>
        <v>885244</v>
      </c>
      <c r="M27" s="93"/>
    </row>
    <row r="28" spans="1:13" s="56" customFormat="1" ht="30" customHeight="1">
      <c r="A28" s="66" t="s">
        <v>100</v>
      </c>
      <c r="B28" s="75"/>
      <c r="C28" s="87">
        <v>1</v>
      </c>
      <c r="D28" s="65" t="s">
        <v>73</v>
      </c>
      <c r="E28" s="60">
        <v>0</v>
      </c>
      <c r="F28" s="67">
        <f t="shared" si="2"/>
        <v>0</v>
      </c>
      <c r="G28" s="60">
        <v>4798881</v>
      </c>
      <c r="H28" s="67">
        <f t="shared" si="3"/>
        <v>4798881</v>
      </c>
      <c r="I28" s="60">
        <v>0</v>
      </c>
      <c r="J28" s="67"/>
      <c r="K28" s="60"/>
      <c r="L28" s="60">
        <f t="shared" si="4"/>
        <v>4798881</v>
      </c>
      <c r="M28" s="86"/>
    </row>
    <row r="29" spans="1:13" s="56" customFormat="1" ht="30" customHeight="1">
      <c r="A29" s="66" t="s">
        <v>100</v>
      </c>
      <c r="B29" s="75" t="s">
        <v>98</v>
      </c>
      <c r="C29" s="87">
        <v>1</v>
      </c>
      <c r="D29" s="65" t="s">
        <v>73</v>
      </c>
      <c r="E29" s="60">
        <v>0</v>
      </c>
      <c r="F29" s="67">
        <f t="shared" si="2"/>
        <v>0</v>
      </c>
      <c r="G29" s="60">
        <v>479885</v>
      </c>
      <c r="H29" s="67">
        <f t="shared" si="3"/>
        <v>479885</v>
      </c>
      <c r="I29" s="60">
        <v>0</v>
      </c>
      <c r="J29" s="67"/>
      <c r="K29" s="60"/>
      <c r="L29" s="60">
        <f t="shared" si="4"/>
        <v>479885</v>
      </c>
      <c r="M29" s="86"/>
    </row>
    <row r="30" spans="1:13" s="56" customFormat="1" ht="30" customHeight="1">
      <c r="A30" s="79" t="s">
        <v>101</v>
      </c>
      <c r="B30" s="75"/>
      <c r="C30" s="64">
        <v>1</v>
      </c>
      <c r="D30" s="65" t="s">
        <v>82</v>
      </c>
      <c r="E30" s="76">
        <v>3500000</v>
      </c>
      <c r="F30" s="67">
        <f t="shared" si="2"/>
        <v>3500000</v>
      </c>
      <c r="G30" s="60"/>
      <c r="H30" s="67"/>
      <c r="I30" s="60"/>
      <c r="J30" s="67"/>
      <c r="K30" s="60"/>
      <c r="L30" s="60">
        <f t="shared" si="4"/>
        <v>3500000</v>
      </c>
      <c r="M30" s="86"/>
    </row>
    <row r="31" spans="1:13" s="56" customFormat="1" ht="30" customHeight="1">
      <c r="A31" s="66" t="s">
        <v>102</v>
      </c>
      <c r="B31" s="75" t="s">
        <v>103</v>
      </c>
      <c r="C31" s="90">
        <v>25</v>
      </c>
      <c r="D31" s="65" t="s">
        <v>104</v>
      </c>
      <c r="E31" s="76">
        <v>250000</v>
      </c>
      <c r="F31" s="67">
        <f t="shared" si="2"/>
        <v>6250000</v>
      </c>
      <c r="G31" s="60">
        <v>177508</v>
      </c>
      <c r="H31" s="67">
        <f t="shared" si="3"/>
        <v>4437700</v>
      </c>
      <c r="I31" s="60">
        <v>0</v>
      </c>
      <c r="J31" s="67"/>
      <c r="K31" s="60"/>
      <c r="L31" s="60">
        <f t="shared" si="4"/>
        <v>10687700</v>
      </c>
      <c r="M31" s="86"/>
    </row>
    <row r="32" spans="1:13" s="56" customFormat="1" ht="30" customHeight="1">
      <c r="A32" s="66"/>
      <c r="B32" s="75"/>
      <c r="C32" s="94"/>
      <c r="D32" s="65"/>
      <c r="E32" s="60"/>
      <c r="F32" s="67"/>
      <c r="G32" s="60"/>
      <c r="H32" s="67"/>
      <c r="I32" s="60"/>
      <c r="J32" s="67"/>
      <c r="K32" s="60"/>
      <c r="L32" s="60"/>
      <c r="M32" s="86"/>
    </row>
    <row r="33" spans="1:14" s="56" customFormat="1" ht="30" customHeight="1">
      <c r="A33" s="81" t="s">
        <v>94</v>
      </c>
      <c r="B33" s="82"/>
      <c r="C33" s="83"/>
      <c r="D33" s="84"/>
      <c r="E33" s="62"/>
      <c r="F33" s="85">
        <f>SUM(F25:F32)</f>
        <v>9863080</v>
      </c>
      <c r="G33" s="62"/>
      <c r="H33" s="95">
        <f>SUM(H25:H32)</f>
        <v>12286867</v>
      </c>
      <c r="I33" s="62"/>
      <c r="J33" s="85">
        <f>SUM(J25:J32)</f>
        <v>146300</v>
      </c>
      <c r="K33" s="62"/>
      <c r="L33" s="85">
        <f>SUM(L25:L32)</f>
        <v>22296247</v>
      </c>
      <c r="M33" s="96"/>
      <c r="N33" s="97"/>
    </row>
    <row r="34" spans="1:14" s="56" customFormat="1" ht="30" customHeight="1">
      <c r="A34" s="66"/>
      <c r="B34" s="75"/>
      <c r="C34" s="94"/>
      <c r="D34" s="65"/>
      <c r="E34" s="60"/>
      <c r="F34" s="67"/>
      <c r="G34" s="60"/>
      <c r="H34" s="67"/>
      <c r="I34" s="60"/>
      <c r="J34" s="67"/>
      <c r="K34" s="60"/>
      <c r="L34" s="60"/>
      <c r="M34" s="86"/>
    </row>
    <row r="35" spans="1:14" s="56" customFormat="1" ht="30" customHeight="1">
      <c r="A35" s="59" t="s">
        <v>105</v>
      </c>
      <c r="B35" s="59"/>
      <c r="C35" s="62"/>
      <c r="D35" s="68"/>
      <c r="E35" s="60"/>
      <c r="F35" s="67"/>
      <c r="G35" s="60"/>
      <c r="H35" s="67"/>
      <c r="I35" s="60"/>
      <c r="J35" s="67"/>
      <c r="K35" s="60"/>
      <c r="L35" s="60"/>
      <c r="M35" s="86"/>
    </row>
    <row r="36" spans="1:14" s="56" customFormat="1" ht="30" customHeight="1">
      <c r="A36" s="66" t="s">
        <v>96</v>
      </c>
      <c r="B36" s="75" t="s">
        <v>97</v>
      </c>
      <c r="C36" s="64">
        <v>1</v>
      </c>
      <c r="D36" s="65" t="s">
        <v>73</v>
      </c>
      <c r="E36" s="60"/>
      <c r="F36" s="67"/>
      <c r="G36" s="60">
        <v>533504</v>
      </c>
      <c r="H36" s="67">
        <f>INT(C36*G36)</f>
        <v>533504</v>
      </c>
      <c r="I36" s="60"/>
      <c r="J36" s="67"/>
      <c r="K36" s="60"/>
      <c r="L36" s="60">
        <f>SUM(F36,H36,J36)</f>
        <v>533504</v>
      </c>
      <c r="M36" s="86"/>
    </row>
    <row r="37" spans="1:14" s="56" customFormat="1" ht="30" customHeight="1">
      <c r="A37" s="98" t="s">
        <v>96</v>
      </c>
      <c r="B37" s="75" t="s">
        <v>99</v>
      </c>
      <c r="C37" s="87">
        <v>1</v>
      </c>
      <c r="D37" s="65" t="s">
        <v>73</v>
      </c>
      <c r="E37" s="60">
        <v>83080</v>
      </c>
      <c r="F37" s="67">
        <f>INT(C37*E37)</f>
        <v>83080</v>
      </c>
      <c r="G37" s="60">
        <v>420400</v>
      </c>
      <c r="H37" s="67">
        <f>INT(C37*G37)</f>
        <v>420400</v>
      </c>
      <c r="I37" s="60">
        <v>94444</v>
      </c>
      <c r="J37" s="67">
        <f>INT(C37*I37)</f>
        <v>94444</v>
      </c>
      <c r="K37" s="60"/>
      <c r="L37" s="60">
        <f>SUM(F37,H37,J37)</f>
        <v>597924</v>
      </c>
      <c r="M37" s="86"/>
    </row>
    <row r="38" spans="1:14" s="56" customFormat="1" ht="30" customHeight="1">
      <c r="A38" s="66" t="s">
        <v>106</v>
      </c>
      <c r="B38" s="75"/>
      <c r="C38" s="87">
        <v>1</v>
      </c>
      <c r="D38" s="65" t="s">
        <v>73</v>
      </c>
      <c r="E38" s="60"/>
      <c r="F38" s="67"/>
      <c r="G38" s="60">
        <v>860756</v>
      </c>
      <c r="H38" s="67">
        <f>INT(C38*G38)</f>
        <v>860756</v>
      </c>
      <c r="I38" s="60"/>
      <c r="J38" s="67"/>
      <c r="K38" s="60"/>
      <c r="L38" s="60">
        <f>SUM(F38,H38,J38)</f>
        <v>860756</v>
      </c>
      <c r="M38" s="86"/>
    </row>
    <row r="39" spans="1:14" s="56" customFormat="1" ht="30" customHeight="1">
      <c r="A39" s="63"/>
      <c r="B39" s="63"/>
      <c r="C39" s="63"/>
      <c r="D39" s="61"/>
      <c r="E39" s="61"/>
      <c r="F39" s="61"/>
      <c r="G39" s="99"/>
      <c r="H39" s="99"/>
      <c r="I39" s="99"/>
      <c r="J39" s="99"/>
      <c r="K39" s="99"/>
      <c r="L39" s="100"/>
      <c r="M39" s="86"/>
    </row>
    <row r="40" spans="1:14" s="56" customFormat="1" ht="30" customHeight="1">
      <c r="A40" s="81" t="s">
        <v>94</v>
      </c>
      <c r="B40" s="82"/>
      <c r="C40" s="83"/>
      <c r="D40" s="84"/>
      <c r="E40" s="62"/>
      <c r="F40" s="85">
        <f>SUM(F36:F39)</f>
        <v>83080</v>
      </c>
      <c r="G40" s="62"/>
      <c r="H40" s="85">
        <f>SUM(H36:H39)</f>
        <v>1814660</v>
      </c>
      <c r="I40" s="62"/>
      <c r="J40" s="85">
        <f>SUM(J36:J39)</f>
        <v>94444</v>
      </c>
      <c r="K40" s="62"/>
      <c r="L40" s="85">
        <f>SUM(L36:L39)</f>
        <v>1992184</v>
      </c>
      <c r="M40" s="96"/>
      <c r="N40" s="97"/>
    </row>
    <row r="41" spans="1:14" s="56" customFormat="1" ht="27.95" customHeight="1">
      <c r="D41" s="101"/>
      <c r="E41" s="101"/>
      <c r="F41" s="101"/>
      <c r="G41" s="102"/>
      <c r="H41" s="102"/>
      <c r="I41" s="102"/>
      <c r="J41" s="102"/>
      <c r="K41" s="102"/>
      <c r="L41" s="103"/>
      <c r="M41" s="101"/>
    </row>
    <row r="42" spans="1:14" s="56" customFormat="1" ht="27.95" customHeight="1">
      <c r="D42" s="101"/>
      <c r="E42" s="101"/>
      <c r="F42" s="101"/>
      <c r="G42" s="102"/>
      <c r="H42" s="102"/>
      <c r="I42" s="102"/>
      <c r="J42" s="102"/>
      <c r="K42" s="102"/>
      <c r="L42" s="103"/>
      <c r="M42" s="101"/>
    </row>
    <row r="43" spans="1:14" s="56" customFormat="1" ht="27.95" customHeight="1">
      <c r="D43" s="101"/>
      <c r="E43" s="101"/>
      <c r="F43" s="101"/>
      <c r="G43" s="102"/>
      <c r="H43" s="102"/>
      <c r="I43" s="102"/>
      <c r="J43" s="102"/>
      <c r="K43" s="102"/>
      <c r="L43" s="103"/>
      <c r="M43" s="101"/>
    </row>
    <row r="44" spans="1:14" s="56" customFormat="1" ht="27.95" customHeight="1">
      <c r="D44" s="101"/>
      <c r="E44" s="101"/>
      <c r="F44" s="101"/>
      <c r="G44" s="102"/>
      <c r="H44" s="102"/>
      <c r="I44" s="102"/>
      <c r="J44" s="102"/>
      <c r="K44" s="102"/>
      <c r="L44" s="103"/>
      <c r="M44" s="101"/>
    </row>
    <row r="45" spans="1:14" s="56" customFormat="1" ht="27.95" customHeight="1">
      <c r="D45" s="101"/>
      <c r="E45" s="101"/>
      <c r="F45" s="101"/>
      <c r="G45" s="102"/>
      <c r="H45" s="102"/>
      <c r="I45" s="102"/>
      <c r="J45" s="102"/>
      <c r="K45" s="102"/>
      <c r="L45" s="103"/>
      <c r="M45" s="101"/>
    </row>
    <row r="46" spans="1:14" s="56" customFormat="1" ht="27.95" customHeight="1">
      <c r="D46" s="101"/>
      <c r="E46" s="101"/>
      <c r="F46" s="101"/>
      <c r="G46" s="102"/>
      <c r="H46" s="102"/>
      <c r="I46" s="102"/>
      <c r="J46" s="102"/>
      <c r="K46" s="102"/>
      <c r="L46" s="103"/>
      <c r="M46" s="101"/>
    </row>
    <row r="47" spans="1:14" s="56" customFormat="1" ht="27.95" customHeight="1">
      <c r="D47" s="101"/>
      <c r="E47" s="101"/>
      <c r="F47" s="101"/>
      <c r="G47" s="102"/>
      <c r="H47" s="102"/>
      <c r="I47" s="102"/>
      <c r="J47" s="102"/>
      <c r="K47" s="102"/>
      <c r="L47" s="103"/>
      <c r="M47" s="101"/>
    </row>
    <row r="48" spans="1:14" s="56" customFormat="1" ht="27.95" customHeight="1">
      <c r="D48" s="101"/>
      <c r="E48" s="101"/>
      <c r="F48" s="101"/>
      <c r="G48" s="102"/>
      <c r="H48" s="102"/>
      <c r="I48" s="102"/>
      <c r="J48" s="102"/>
      <c r="K48" s="102"/>
      <c r="L48" s="103"/>
      <c r="M48" s="101"/>
    </row>
    <row r="49" spans="4:13" s="56" customFormat="1" ht="27.95" customHeight="1">
      <c r="D49" s="101"/>
      <c r="E49" s="101"/>
      <c r="F49" s="101"/>
      <c r="G49" s="102"/>
      <c r="H49" s="102"/>
      <c r="I49" s="102"/>
      <c r="J49" s="102"/>
      <c r="K49" s="102"/>
      <c r="L49" s="103"/>
      <c r="M49" s="101"/>
    </row>
    <row r="50" spans="4:13" s="56" customFormat="1" ht="27.95" customHeight="1">
      <c r="D50" s="101"/>
      <c r="E50" s="101"/>
      <c r="F50" s="101"/>
      <c r="G50" s="102"/>
      <c r="H50" s="102"/>
      <c r="I50" s="102"/>
      <c r="J50" s="102"/>
      <c r="K50" s="102"/>
      <c r="L50" s="103"/>
      <c r="M50" s="101"/>
    </row>
    <row r="51" spans="4:13" s="56" customFormat="1" ht="27.95" customHeight="1">
      <c r="D51" s="101"/>
      <c r="E51" s="101"/>
      <c r="F51" s="101"/>
      <c r="G51" s="102"/>
      <c r="H51" s="102"/>
      <c r="I51" s="102"/>
      <c r="J51" s="102"/>
      <c r="K51" s="102"/>
      <c r="L51" s="103"/>
      <c r="M51" s="101"/>
    </row>
    <row r="52" spans="4:13" s="56" customFormat="1" ht="27.95" customHeight="1">
      <c r="D52" s="101"/>
      <c r="E52" s="101"/>
      <c r="F52" s="101"/>
      <c r="G52" s="102"/>
      <c r="H52" s="102"/>
      <c r="I52" s="102"/>
      <c r="J52" s="102"/>
      <c r="K52" s="102"/>
      <c r="L52" s="103"/>
      <c r="M52" s="101"/>
    </row>
    <row r="53" spans="4:13" s="56" customFormat="1" ht="27.95" customHeight="1">
      <c r="D53" s="101"/>
      <c r="E53" s="101"/>
      <c r="F53" s="101"/>
      <c r="G53" s="102"/>
      <c r="H53" s="102"/>
      <c r="I53" s="102"/>
      <c r="J53" s="102"/>
      <c r="K53" s="102"/>
      <c r="L53" s="103"/>
      <c r="M53" s="101"/>
    </row>
    <row r="54" spans="4:13" s="56" customFormat="1" ht="27.95" customHeight="1">
      <c r="D54" s="101"/>
      <c r="E54" s="101"/>
      <c r="F54" s="101"/>
      <c r="G54" s="102"/>
      <c r="H54" s="102"/>
      <c r="I54" s="102"/>
      <c r="J54" s="102"/>
      <c r="K54" s="102"/>
      <c r="L54" s="103"/>
      <c r="M54" s="101"/>
    </row>
    <row r="55" spans="4:13" s="56" customFormat="1" ht="27.95" customHeight="1">
      <c r="D55" s="101"/>
      <c r="E55" s="101"/>
      <c r="F55" s="101"/>
      <c r="G55" s="102"/>
      <c r="H55" s="102"/>
      <c r="I55" s="102"/>
      <c r="J55" s="102"/>
      <c r="K55" s="102"/>
      <c r="L55" s="103"/>
      <c r="M55" s="101"/>
    </row>
    <row r="56" spans="4:13" s="56" customFormat="1" ht="27.95" customHeight="1">
      <c r="D56" s="101"/>
      <c r="E56" s="101"/>
      <c r="F56" s="101"/>
      <c r="G56" s="102"/>
      <c r="H56" s="102"/>
      <c r="I56" s="102"/>
      <c r="J56" s="102"/>
      <c r="K56" s="102"/>
      <c r="L56" s="103"/>
      <c r="M56" s="101"/>
    </row>
    <row r="57" spans="4:13" s="56" customFormat="1" ht="27.95" customHeight="1">
      <c r="D57" s="101"/>
      <c r="E57" s="101"/>
      <c r="F57" s="101"/>
      <c r="G57" s="102"/>
      <c r="H57" s="102"/>
      <c r="I57" s="102"/>
      <c r="J57" s="102"/>
      <c r="K57" s="102"/>
      <c r="L57" s="103"/>
      <c r="M57" s="101"/>
    </row>
    <row r="58" spans="4:13" s="56" customFormat="1" ht="27.95" customHeight="1">
      <c r="D58" s="101"/>
      <c r="E58" s="101"/>
      <c r="F58" s="101"/>
      <c r="G58" s="102"/>
      <c r="H58" s="102"/>
      <c r="I58" s="102"/>
      <c r="J58" s="102"/>
      <c r="K58" s="102"/>
      <c r="L58" s="103"/>
      <c r="M58" s="101"/>
    </row>
    <row r="59" spans="4:13" s="56" customFormat="1" ht="27.95" customHeight="1">
      <c r="D59" s="101"/>
      <c r="E59" s="101"/>
      <c r="F59" s="101"/>
      <c r="G59" s="102"/>
      <c r="H59" s="102"/>
      <c r="I59" s="102"/>
      <c r="J59" s="102"/>
      <c r="K59" s="102"/>
      <c r="L59" s="103"/>
      <c r="M59" s="101"/>
    </row>
    <row r="60" spans="4:13" s="56" customFormat="1" ht="27.95" customHeight="1">
      <c r="D60" s="101"/>
      <c r="E60" s="101"/>
      <c r="F60" s="101"/>
      <c r="G60" s="102"/>
      <c r="H60" s="102"/>
      <c r="I60" s="102"/>
      <c r="J60" s="102"/>
      <c r="K60" s="102"/>
      <c r="L60" s="103"/>
      <c r="M60" s="101"/>
    </row>
    <row r="61" spans="4:13" s="56" customFormat="1" ht="27.95" customHeight="1">
      <c r="D61" s="101"/>
      <c r="E61" s="101"/>
      <c r="F61" s="101"/>
      <c r="G61" s="102"/>
      <c r="H61" s="102"/>
      <c r="I61" s="102"/>
      <c r="J61" s="102"/>
      <c r="K61" s="102"/>
      <c r="L61" s="103"/>
      <c r="M61" s="101"/>
    </row>
    <row r="62" spans="4:13" s="56" customFormat="1" ht="27.95" customHeight="1">
      <c r="D62" s="101"/>
      <c r="E62" s="101"/>
      <c r="F62" s="101"/>
      <c r="G62" s="102"/>
      <c r="H62" s="102"/>
      <c r="I62" s="102"/>
      <c r="J62" s="102"/>
      <c r="K62" s="102"/>
      <c r="L62" s="103"/>
      <c r="M62" s="101"/>
    </row>
    <row r="63" spans="4:13" s="56" customFormat="1" ht="27.95" customHeight="1">
      <c r="D63" s="101"/>
      <c r="E63" s="101"/>
      <c r="F63" s="101"/>
      <c r="G63" s="102"/>
      <c r="H63" s="102"/>
      <c r="I63" s="102"/>
      <c r="J63" s="102"/>
      <c r="K63" s="102"/>
      <c r="L63" s="103"/>
      <c r="M63" s="101"/>
    </row>
    <row r="64" spans="4:13" s="56" customFormat="1" ht="27.95" customHeight="1">
      <c r="D64" s="101"/>
      <c r="E64" s="101"/>
      <c r="F64" s="101"/>
      <c r="G64" s="102"/>
      <c r="H64" s="102"/>
      <c r="I64" s="102"/>
      <c r="J64" s="102"/>
      <c r="K64" s="102"/>
      <c r="L64" s="103"/>
      <c r="M64" s="101"/>
    </row>
    <row r="65" spans="4:13" s="56" customFormat="1" ht="27.95" customHeight="1">
      <c r="D65" s="101"/>
      <c r="E65" s="101"/>
      <c r="F65" s="101"/>
      <c r="G65" s="102"/>
      <c r="H65" s="102"/>
      <c r="I65" s="102"/>
      <c r="J65" s="102"/>
      <c r="K65" s="102"/>
      <c r="L65" s="103"/>
      <c r="M65" s="101"/>
    </row>
    <row r="66" spans="4:13" s="56" customFormat="1" ht="27.95" customHeight="1">
      <c r="D66" s="101"/>
      <c r="E66" s="101"/>
      <c r="F66" s="101"/>
      <c r="G66" s="102"/>
      <c r="H66" s="102"/>
      <c r="I66" s="102"/>
      <c r="J66" s="102"/>
      <c r="K66" s="102"/>
      <c r="L66" s="103"/>
      <c r="M66" s="101"/>
    </row>
    <row r="67" spans="4:13" s="56" customFormat="1" ht="27.95" customHeight="1">
      <c r="D67" s="101"/>
      <c r="E67" s="101"/>
      <c r="F67" s="101"/>
      <c r="G67" s="102"/>
      <c r="H67" s="102"/>
      <c r="I67" s="102"/>
      <c r="J67" s="102"/>
      <c r="K67" s="102"/>
      <c r="L67" s="103"/>
      <c r="M67" s="101"/>
    </row>
    <row r="68" spans="4:13" s="56" customFormat="1" ht="27.95" customHeight="1">
      <c r="D68" s="101"/>
      <c r="E68" s="101"/>
      <c r="F68" s="101"/>
      <c r="G68" s="102"/>
      <c r="H68" s="102"/>
      <c r="I68" s="102"/>
      <c r="J68" s="102"/>
      <c r="K68" s="102"/>
      <c r="L68" s="103"/>
      <c r="M68" s="101"/>
    </row>
    <row r="69" spans="4:13" s="56" customFormat="1" ht="27.95" customHeight="1">
      <c r="D69" s="101"/>
      <c r="E69" s="101"/>
      <c r="F69" s="101"/>
      <c r="G69" s="102"/>
      <c r="H69" s="102"/>
      <c r="I69" s="102"/>
      <c r="J69" s="102"/>
      <c r="K69" s="102"/>
      <c r="L69" s="103"/>
      <c r="M69" s="101"/>
    </row>
    <row r="70" spans="4:13" s="56" customFormat="1" ht="27.95" customHeight="1">
      <c r="D70" s="101"/>
      <c r="E70" s="101"/>
      <c r="F70" s="101"/>
      <c r="G70" s="102"/>
      <c r="H70" s="102"/>
      <c r="I70" s="102"/>
      <c r="J70" s="102"/>
      <c r="K70" s="102"/>
      <c r="L70" s="103"/>
      <c r="M70" s="101"/>
    </row>
    <row r="71" spans="4:13" s="56" customFormat="1" ht="27.95" customHeight="1">
      <c r="D71" s="101"/>
      <c r="E71" s="101"/>
      <c r="F71" s="101"/>
      <c r="G71" s="102"/>
      <c r="H71" s="102"/>
      <c r="I71" s="102"/>
      <c r="J71" s="102"/>
      <c r="K71" s="102"/>
      <c r="L71" s="103"/>
      <c r="M71" s="101"/>
    </row>
    <row r="72" spans="4:13" s="56" customFormat="1" ht="27.95" customHeight="1">
      <c r="D72" s="101"/>
      <c r="E72" s="101"/>
      <c r="F72" s="101"/>
      <c r="G72" s="102"/>
      <c r="H72" s="102"/>
      <c r="I72" s="102"/>
      <c r="J72" s="102"/>
      <c r="K72" s="102"/>
      <c r="L72" s="103"/>
      <c r="M72" s="101"/>
    </row>
    <row r="73" spans="4:13" s="56" customFormat="1" ht="27.95" customHeight="1">
      <c r="D73" s="101"/>
      <c r="E73" s="101"/>
      <c r="F73" s="101"/>
      <c r="G73" s="102"/>
      <c r="H73" s="102"/>
      <c r="I73" s="102"/>
      <c r="J73" s="102"/>
      <c r="K73" s="102"/>
      <c r="L73" s="103"/>
      <c r="M73" s="101"/>
    </row>
    <row r="74" spans="4:13" s="56" customFormat="1" ht="27.95" customHeight="1">
      <c r="D74" s="101"/>
      <c r="E74" s="101"/>
      <c r="F74" s="101"/>
      <c r="G74" s="102"/>
      <c r="H74" s="102"/>
      <c r="I74" s="102"/>
      <c r="J74" s="102"/>
      <c r="K74" s="102"/>
      <c r="L74" s="103"/>
      <c r="M74" s="101"/>
    </row>
    <row r="75" spans="4:13" s="56" customFormat="1" ht="27.95" customHeight="1">
      <c r="D75" s="101"/>
      <c r="E75" s="101"/>
      <c r="F75" s="101"/>
      <c r="G75" s="102"/>
      <c r="H75" s="102"/>
      <c r="I75" s="102"/>
      <c r="J75" s="102"/>
      <c r="K75" s="102"/>
      <c r="L75" s="103"/>
      <c r="M75" s="101"/>
    </row>
    <row r="76" spans="4:13" s="56" customFormat="1" ht="27.95" customHeight="1">
      <c r="D76" s="101"/>
      <c r="E76" s="101"/>
      <c r="F76" s="101"/>
      <c r="G76" s="102"/>
      <c r="H76" s="102"/>
      <c r="I76" s="102"/>
      <c r="J76" s="102"/>
      <c r="K76" s="102"/>
      <c r="L76" s="103"/>
      <c r="M76" s="101"/>
    </row>
    <row r="77" spans="4:13" s="56" customFormat="1" ht="27.95" customHeight="1">
      <c r="D77" s="101"/>
      <c r="E77" s="101"/>
      <c r="F77" s="101"/>
      <c r="G77" s="102"/>
      <c r="H77" s="102"/>
      <c r="I77" s="102"/>
      <c r="J77" s="102"/>
      <c r="K77" s="102"/>
      <c r="L77" s="103"/>
      <c r="M77" s="101"/>
    </row>
    <row r="78" spans="4:13" s="56" customFormat="1" ht="27.95" customHeight="1">
      <c r="D78" s="101"/>
      <c r="E78" s="101"/>
      <c r="F78" s="101"/>
      <c r="G78" s="102"/>
      <c r="H78" s="102"/>
      <c r="I78" s="102"/>
      <c r="J78" s="102"/>
      <c r="K78" s="102"/>
      <c r="L78" s="103"/>
      <c r="M78" s="101"/>
    </row>
    <row r="79" spans="4:13" s="56" customFormat="1" ht="27.95" customHeight="1">
      <c r="D79" s="101"/>
      <c r="E79" s="101"/>
      <c r="F79" s="101"/>
      <c r="G79" s="102"/>
      <c r="H79" s="102"/>
      <c r="I79" s="102"/>
      <c r="J79" s="102"/>
      <c r="K79" s="102"/>
      <c r="L79" s="103"/>
      <c r="M79" s="101"/>
    </row>
    <row r="80" spans="4:13" s="56" customFormat="1" ht="27.95" customHeight="1">
      <c r="D80" s="101"/>
      <c r="E80" s="101"/>
      <c r="F80" s="101"/>
      <c r="G80" s="102"/>
      <c r="H80" s="102"/>
      <c r="I80" s="102"/>
      <c r="J80" s="102"/>
      <c r="K80" s="102"/>
      <c r="L80" s="103"/>
      <c r="M80" s="101"/>
    </row>
    <row r="81" spans="4:13" s="56" customFormat="1" ht="27.95" customHeight="1">
      <c r="D81" s="101"/>
      <c r="E81" s="101"/>
      <c r="F81" s="101"/>
      <c r="G81" s="102"/>
      <c r="H81" s="102"/>
      <c r="I81" s="102"/>
      <c r="J81" s="102"/>
      <c r="K81" s="102"/>
      <c r="L81" s="103"/>
      <c r="M81" s="101"/>
    </row>
    <row r="82" spans="4:13" s="56" customFormat="1" ht="27.95" customHeight="1">
      <c r="D82" s="101"/>
      <c r="E82" s="101"/>
      <c r="F82" s="101"/>
      <c r="G82" s="102"/>
      <c r="H82" s="102"/>
      <c r="I82" s="102"/>
      <c r="J82" s="102"/>
      <c r="K82" s="102"/>
      <c r="L82" s="103"/>
      <c r="M82" s="101"/>
    </row>
    <row r="83" spans="4:13" s="56" customFormat="1" ht="27.95" customHeight="1">
      <c r="D83" s="101"/>
      <c r="E83" s="101"/>
      <c r="F83" s="101"/>
      <c r="G83" s="102"/>
      <c r="H83" s="102"/>
      <c r="I83" s="102"/>
      <c r="J83" s="102"/>
      <c r="K83" s="102"/>
      <c r="L83" s="103"/>
      <c r="M83" s="101"/>
    </row>
    <row r="84" spans="4:13" s="56" customFormat="1" ht="27.95" customHeight="1">
      <c r="D84" s="101"/>
      <c r="E84" s="101"/>
      <c r="F84" s="101"/>
      <c r="G84" s="102"/>
      <c r="H84" s="102"/>
      <c r="I84" s="102"/>
      <c r="J84" s="102"/>
      <c r="K84" s="102"/>
      <c r="L84" s="103"/>
      <c r="M84" s="101"/>
    </row>
    <row r="85" spans="4:13" s="56" customFormat="1" ht="27.95" customHeight="1">
      <c r="D85" s="101"/>
      <c r="E85" s="101"/>
      <c r="F85" s="101"/>
      <c r="G85" s="102"/>
      <c r="H85" s="102"/>
      <c r="I85" s="102"/>
      <c r="J85" s="102"/>
      <c r="K85" s="102"/>
      <c r="L85" s="103"/>
      <c r="M85" s="101"/>
    </row>
    <row r="86" spans="4:13" s="56" customFormat="1" ht="27.95" customHeight="1">
      <c r="D86" s="101"/>
      <c r="E86" s="101"/>
      <c r="F86" s="101"/>
      <c r="G86" s="102"/>
      <c r="H86" s="102"/>
      <c r="I86" s="102"/>
      <c r="J86" s="102"/>
      <c r="K86" s="102"/>
      <c r="L86" s="103"/>
      <c r="M86" s="101"/>
    </row>
    <row r="87" spans="4:13" s="56" customFormat="1" ht="27.95" customHeight="1">
      <c r="D87" s="101"/>
      <c r="E87" s="101"/>
      <c r="F87" s="101"/>
      <c r="G87" s="102"/>
      <c r="H87" s="102"/>
      <c r="I87" s="102"/>
      <c r="J87" s="102"/>
      <c r="K87" s="102"/>
      <c r="L87" s="103"/>
      <c r="M87" s="101"/>
    </row>
    <row r="88" spans="4:13" s="56" customFormat="1" ht="27.95" customHeight="1">
      <c r="D88" s="101"/>
      <c r="E88" s="101"/>
      <c r="F88" s="101"/>
      <c r="G88" s="102"/>
      <c r="H88" s="102"/>
      <c r="I88" s="102"/>
      <c r="J88" s="102"/>
      <c r="K88" s="102"/>
      <c r="L88" s="103"/>
      <c r="M88" s="101"/>
    </row>
    <row r="89" spans="4:13" s="56" customFormat="1" ht="27.95" customHeight="1">
      <c r="D89" s="101"/>
      <c r="E89" s="101"/>
      <c r="F89" s="101"/>
      <c r="G89" s="102"/>
      <c r="H89" s="102"/>
      <c r="I89" s="102"/>
      <c r="J89" s="102"/>
      <c r="K89" s="102"/>
      <c r="L89" s="103"/>
      <c r="M89" s="101"/>
    </row>
    <row r="90" spans="4:13" s="56" customFormat="1" ht="27.95" customHeight="1">
      <c r="D90" s="101"/>
      <c r="E90" s="101"/>
      <c r="F90" s="101"/>
      <c r="G90" s="102"/>
      <c r="H90" s="102"/>
      <c r="I90" s="102"/>
      <c r="J90" s="102"/>
      <c r="K90" s="102"/>
      <c r="L90" s="103"/>
      <c r="M90" s="101"/>
    </row>
    <row r="91" spans="4:13" s="56" customFormat="1" ht="27.95" customHeight="1">
      <c r="D91" s="101"/>
      <c r="E91" s="101"/>
      <c r="F91" s="101"/>
      <c r="G91" s="102"/>
      <c r="H91" s="102"/>
      <c r="I91" s="102"/>
      <c r="J91" s="102"/>
      <c r="K91" s="102"/>
      <c r="L91" s="103"/>
      <c r="M91" s="101"/>
    </row>
    <row r="92" spans="4:13" s="56" customFormat="1" ht="27.95" customHeight="1">
      <c r="D92" s="101"/>
      <c r="E92" s="101"/>
      <c r="F92" s="101"/>
      <c r="G92" s="102"/>
      <c r="H92" s="102"/>
      <c r="I92" s="102"/>
      <c r="J92" s="102"/>
      <c r="K92" s="102"/>
      <c r="L92" s="103"/>
      <c r="M92" s="101"/>
    </row>
    <row r="93" spans="4:13" s="56" customFormat="1" ht="27.95" customHeight="1">
      <c r="D93" s="101"/>
      <c r="E93" s="101"/>
      <c r="F93" s="101"/>
      <c r="G93" s="102"/>
      <c r="H93" s="102"/>
      <c r="I93" s="102"/>
      <c r="J93" s="102"/>
      <c r="K93" s="102"/>
      <c r="L93" s="103"/>
      <c r="M93" s="101"/>
    </row>
    <row r="94" spans="4:13" s="56" customFormat="1" ht="27.95" customHeight="1">
      <c r="D94" s="101"/>
      <c r="E94" s="101"/>
      <c r="F94" s="101"/>
      <c r="G94" s="102"/>
      <c r="H94" s="102"/>
      <c r="I94" s="102"/>
      <c r="J94" s="102"/>
      <c r="K94" s="102"/>
      <c r="L94" s="103"/>
      <c r="M94" s="101"/>
    </row>
    <row r="95" spans="4:13" s="56" customFormat="1" ht="27.95" customHeight="1">
      <c r="D95" s="101"/>
      <c r="E95" s="101"/>
      <c r="F95" s="101"/>
      <c r="G95" s="102"/>
      <c r="H95" s="102"/>
      <c r="I95" s="102"/>
      <c r="J95" s="102"/>
      <c r="K95" s="102"/>
      <c r="L95" s="103"/>
      <c r="M95" s="101"/>
    </row>
    <row r="96" spans="4:13" s="56" customFormat="1" ht="27.95" customHeight="1">
      <c r="D96" s="101"/>
      <c r="E96" s="101"/>
      <c r="F96" s="101"/>
      <c r="G96" s="102"/>
      <c r="H96" s="102"/>
      <c r="I96" s="102"/>
      <c r="J96" s="102"/>
      <c r="K96" s="102"/>
      <c r="L96" s="103"/>
      <c r="M96" s="101"/>
    </row>
    <row r="97" spans="4:13" s="56" customFormat="1" ht="27.95" customHeight="1">
      <c r="D97" s="101"/>
      <c r="E97" s="101"/>
      <c r="F97" s="101"/>
      <c r="G97" s="102"/>
      <c r="H97" s="102"/>
      <c r="I97" s="102"/>
      <c r="J97" s="102"/>
      <c r="K97" s="102"/>
      <c r="L97" s="103"/>
      <c r="M97" s="101"/>
    </row>
    <row r="98" spans="4:13" s="56" customFormat="1" ht="27.95" customHeight="1">
      <c r="D98" s="101"/>
      <c r="E98" s="101"/>
      <c r="F98" s="101"/>
      <c r="G98" s="102"/>
      <c r="H98" s="102"/>
      <c r="I98" s="102"/>
      <c r="J98" s="102"/>
      <c r="K98" s="102"/>
      <c r="L98" s="103"/>
      <c r="M98" s="101"/>
    </row>
    <row r="99" spans="4:13" s="56" customFormat="1" ht="27.95" customHeight="1">
      <c r="D99" s="101"/>
      <c r="E99" s="101"/>
      <c r="F99" s="101"/>
      <c r="G99" s="102"/>
      <c r="H99" s="102"/>
      <c r="I99" s="102"/>
      <c r="J99" s="102"/>
      <c r="K99" s="102"/>
      <c r="L99" s="103"/>
      <c r="M99" s="101"/>
    </row>
    <row r="100" spans="4:13" s="56" customFormat="1" ht="27.95" customHeight="1">
      <c r="D100" s="101"/>
      <c r="E100" s="101"/>
      <c r="F100" s="101"/>
      <c r="G100" s="102"/>
      <c r="H100" s="102"/>
      <c r="I100" s="102"/>
      <c r="J100" s="102"/>
      <c r="K100" s="102"/>
      <c r="L100" s="103"/>
      <c r="M100" s="101"/>
    </row>
    <row r="101" spans="4:13" s="56" customFormat="1" ht="27.95" customHeight="1">
      <c r="D101" s="101"/>
      <c r="E101" s="101"/>
      <c r="F101" s="101"/>
      <c r="G101" s="102"/>
      <c r="H101" s="102"/>
      <c r="I101" s="102"/>
      <c r="J101" s="102"/>
      <c r="K101" s="102"/>
      <c r="L101" s="103"/>
      <c r="M101" s="101"/>
    </row>
    <row r="102" spans="4:13" s="56" customFormat="1" ht="27.95" customHeight="1">
      <c r="D102" s="101"/>
      <c r="E102" s="101"/>
      <c r="F102" s="101"/>
      <c r="G102" s="102"/>
      <c r="H102" s="102"/>
      <c r="I102" s="102"/>
      <c r="J102" s="102"/>
      <c r="K102" s="102"/>
      <c r="L102" s="103"/>
      <c r="M102" s="101"/>
    </row>
    <row r="103" spans="4:13" s="56" customFormat="1" ht="27.95" customHeight="1">
      <c r="D103" s="101"/>
      <c r="E103" s="101"/>
      <c r="F103" s="101"/>
      <c r="G103" s="102"/>
      <c r="H103" s="102"/>
      <c r="I103" s="102"/>
      <c r="J103" s="102"/>
      <c r="K103" s="102"/>
      <c r="L103" s="103"/>
      <c r="M103" s="101"/>
    </row>
    <row r="104" spans="4:13" s="56" customFormat="1" ht="27.95" customHeight="1">
      <c r="D104" s="101"/>
      <c r="E104" s="101"/>
      <c r="F104" s="101"/>
      <c r="G104" s="102"/>
      <c r="H104" s="102"/>
      <c r="I104" s="102"/>
      <c r="J104" s="102"/>
      <c r="K104" s="102"/>
      <c r="L104" s="103"/>
      <c r="M104" s="101"/>
    </row>
    <row r="105" spans="4:13" s="56" customFormat="1" ht="27.95" customHeight="1">
      <c r="D105" s="101"/>
      <c r="E105" s="101"/>
      <c r="F105" s="101"/>
      <c r="G105" s="102"/>
      <c r="H105" s="102"/>
      <c r="I105" s="102"/>
      <c r="J105" s="102"/>
      <c r="K105" s="102"/>
      <c r="L105" s="103"/>
      <c r="M105" s="101"/>
    </row>
    <row r="106" spans="4:13" s="56" customFormat="1" ht="27.95" customHeight="1">
      <c r="D106" s="101"/>
      <c r="E106" s="101"/>
      <c r="F106" s="101"/>
      <c r="G106" s="102"/>
      <c r="H106" s="102"/>
      <c r="I106" s="102"/>
      <c r="J106" s="102"/>
      <c r="K106" s="102"/>
      <c r="L106" s="103"/>
      <c r="M106" s="101"/>
    </row>
    <row r="107" spans="4:13" s="56" customFormat="1" ht="27.95" customHeight="1">
      <c r="D107" s="101"/>
      <c r="E107" s="101"/>
      <c r="F107" s="101"/>
      <c r="G107" s="102"/>
      <c r="H107" s="102"/>
      <c r="I107" s="102"/>
      <c r="J107" s="102"/>
      <c r="K107" s="102"/>
      <c r="L107" s="103"/>
      <c r="M107" s="101"/>
    </row>
    <row r="108" spans="4:13" s="56" customFormat="1" ht="27.95" customHeight="1">
      <c r="D108" s="101"/>
      <c r="E108" s="101"/>
      <c r="F108" s="101"/>
      <c r="G108" s="102"/>
      <c r="H108" s="102"/>
      <c r="I108" s="102"/>
      <c r="J108" s="102"/>
      <c r="K108" s="102"/>
      <c r="L108" s="103"/>
      <c r="M108" s="101"/>
    </row>
    <row r="109" spans="4:13" s="56" customFormat="1" ht="27.95" customHeight="1">
      <c r="D109" s="101"/>
      <c r="E109" s="101"/>
      <c r="F109" s="101"/>
      <c r="G109" s="102"/>
      <c r="H109" s="102"/>
      <c r="I109" s="102"/>
      <c r="J109" s="102"/>
      <c r="K109" s="102"/>
      <c r="L109" s="103"/>
      <c r="M109" s="101"/>
    </row>
    <row r="110" spans="4:13" s="56" customFormat="1" ht="27.95" customHeight="1">
      <c r="D110" s="101"/>
      <c r="E110" s="101"/>
      <c r="F110" s="101"/>
      <c r="G110" s="102"/>
      <c r="H110" s="102"/>
      <c r="I110" s="102"/>
      <c r="J110" s="102"/>
      <c r="K110" s="102"/>
      <c r="L110" s="103"/>
      <c r="M110" s="101"/>
    </row>
    <row r="111" spans="4:13" s="56" customFormat="1" ht="27.95" customHeight="1">
      <c r="D111" s="101"/>
      <c r="E111" s="101"/>
      <c r="F111" s="101"/>
      <c r="G111" s="102"/>
      <c r="H111" s="102"/>
      <c r="I111" s="102"/>
      <c r="J111" s="102"/>
      <c r="K111" s="102"/>
      <c r="L111" s="103"/>
      <c r="M111" s="101"/>
    </row>
    <row r="112" spans="4:13" s="56" customFormat="1" ht="27.95" customHeight="1">
      <c r="D112" s="101"/>
      <c r="E112" s="101"/>
      <c r="F112" s="101"/>
      <c r="G112" s="102"/>
      <c r="H112" s="102"/>
      <c r="I112" s="102"/>
      <c r="J112" s="102"/>
      <c r="K112" s="102"/>
      <c r="L112" s="103"/>
      <c r="M112" s="101"/>
    </row>
    <row r="113" spans="4:13" s="56" customFormat="1" ht="27.95" customHeight="1">
      <c r="D113" s="101"/>
      <c r="E113" s="101"/>
      <c r="F113" s="101"/>
      <c r="G113" s="102"/>
      <c r="H113" s="102"/>
      <c r="I113" s="102"/>
      <c r="J113" s="102"/>
      <c r="K113" s="102"/>
      <c r="L113" s="103"/>
      <c r="M113" s="101"/>
    </row>
    <row r="114" spans="4:13" s="56" customFormat="1" ht="27.95" customHeight="1">
      <c r="D114" s="101"/>
      <c r="E114" s="101"/>
      <c r="F114" s="101"/>
      <c r="G114" s="102"/>
      <c r="H114" s="102"/>
      <c r="I114" s="102"/>
      <c r="J114" s="102"/>
      <c r="K114" s="102"/>
      <c r="L114" s="103"/>
      <c r="M114" s="101"/>
    </row>
    <row r="115" spans="4:13" s="56" customFormat="1" ht="27.95" customHeight="1">
      <c r="D115" s="101"/>
      <c r="E115" s="101"/>
      <c r="F115" s="101"/>
      <c r="G115" s="102"/>
      <c r="H115" s="102"/>
      <c r="I115" s="102"/>
      <c r="J115" s="102"/>
      <c r="K115" s="102"/>
      <c r="L115" s="103"/>
      <c r="M115" s="101"/>
    </row>
    <row r="116" spans="4:13" s="56" customFormat="1" ht="27.95" customHeight="1">
      <c r="D116" s="101"/>
      <c r="E116" s="101"/>
      <c r="F116" s="101"/>
      <c r="G116" s="102"/>
      <c r="H116" s="102"/>
      <c r="I116" s="102"/>
      <c r="J116" s="102"/>
      <c r="K116" s="102"/>
      <c r="L116" s="103"/>
      <c r="M116" s="101"/>
    </row>
    <row r="117" spans="4:13" s="56" customFormat="1" ht="27.95" customHeight="1">
      <c r="D117" s="101"/>
      <c r="E117" s="101"/>
      <c r="F117" s="101"/>
      <c r="G117" s="102"/>
      <c r="H117" s="102"/>
      <c r="I117" s="102"/>
      <c r="J117" s="102"/>
      <c r="K117" s="102"/>
      <c r="L117" s="103"/>
      <c r="M117" s="101"/>
    </row>
    <row r="118" spans="4:13" s="56" customFormat="1" ht="27.95" customHeight="1">
      <c r="D118" s="101"/>
      <c r="E118" s="101"/>
      <c r="F118" s="101"/>
      <c r="G118" s="102"/>
      <c r="H118" s="102"/>
      <c r="I118" s="102"/>
      <c r="J118" s="102"/>
      <c r="K118" s="102"/>
      <c r="L118" s="103"/>
      <c r="M118" s="101"/>
    </row>
    <row r="119" spans="4:13" s="56" customFormat="1" ht="27.95" customHeight="1">
      <c r="D119" s="101"/>
      <c r="E119" s="101"/>
      <c r="F119" s="101"/>
      <c r="G119" s="102"/>
      <c r="H119" s="102"/>
      <c r="I119" s="102"/>
      <c r="J119" s="102"/>
      <c r="K119" s="102"/>
      <c r="L119" s="103"/>
      <c r="M119" s="101"/>
    </row>
    <row r="120" spans="4:13" s="56" customFormat="1" ht="27.95" customHeight="1">
      <c r="D120" s="101"/>
      <c r="E120" s="101"/>
      <c r="F120" s="101"/>
      <c r="G120" s="102"/>
      <c r="H120" s="102"/>
      <c r="I120" s="102"/>
      <c r="J120" s="102"/>
      <c r="K120" s="102"/>
      <c r="L120" s="103"/>
      <c r="M120" s="101"/>
    </row>
    <row r="121" spans="4:13" s="56" customFormat="1" ht="27.95" customHeight="1">
      <c r="D121" s="101"/>
      <c r="E121" s="101"/>
      <c r="F121" s="101"/>
      <c r="G121" s="102"/>
      <c r="H121" s="102"/>
      <c r="I121" s="102"/>
      <c r="J121" s="102"/>
      <c r="K121" s="102"/>
      <c r="L121" s="103"/>
      <c r="M121" s="101"/>
    </row>
    <row r="122" spans="4:13" s="56" customFormat="1" ht="27.95" customHeight="1">
      <c r="D122" s="101"/>
      <c r="E122" s="101"/>
      <c r="F122" s="101"/>
      <c r="G122" s="102"/>
      <c r="H122" s="102"/>
      <c r="I122" s="102"/>
      <c r="J122" s="102"/>
      <c r="K122" s="102"/>
      <c r="L122" s="103"/>
      <c r="M122" s="101"/>
    </row>
    <row r="123" spans="4:13" s="56" customFormat="1" ht="27.95" customHeight="1">
      <c r="D123" s="101"/>
      <c r="E123" s="101"/>
      <c r="F123" s="101"/>
      <c r="G123" s="102"/>
      <c r="H123" s="102"/>
      <c r="I123" s="102"/>
      <c r="J123" s="102"/>
      <c r="K123" s="102"/>
      <c r="L123" s="103"/>
      <c r="M123" s="101"/>
    </row>
    <row r="124" spans="4:13" s="56" customFormat="1" ht="27.95" customHeight="1">
      <c r="D124" s="101"/>
      <c r="E124" s="101"/>
      <c r="F124" s="101"/>
      <c r="G124" s="102"/>
      <c r="H124" s="102"/>
      <c r="I124" s="102"/>
      <c r="J124" s="102"/>
      <c r="K124" s="102"/>
      <c r="L124" s="103"/>
      <c r="M124" s="101"/>
    </row>
    <row r="125" spans="4:13" s="56" customFormat="1" ht="27.95" customHeight="1">
      <c r="D125" s="101"/>
      <c r="E125" s="101"/>
      <c r="F125" s="101"/>
      <c r="G125" s="102"/>
      <c r="H125" s="102"/>
      <c r="I125" s="102"/>
      <c r="J125" s="102"/>
      <c r="K125" s="102"/>
      <c r="L125" s="103"/>
      <c r="M125" s="101"/>
    </row>
    <row r="126" spans="4:13" s="56" customFormat="1" ht="18.95" customHeight="1">
      <c r="D126" s="101"/>
      <c r="E126" s="101"/>
      <c r="F126" s="101"/>
      <c r="G126" s="102"/>
      <c r="H126" s="102"/>
      <c r="I126" s="102"/>
      <c r="J126" s="102"/>
      <c r="K126" s="102"/>
      <c r="L126" s="103"/>
      <c r="M126" s="101"/>
    </row>
    <row r="127" spans="4:13" s="56" customFormat="1" ht="18.95" customHeight="1">
      <c r="D127" s="101"/>
      <c r="E127" s="101"/>
      <c r="F127" s="101"/>
      <c r="G127" s="102"/>
      <c r="H127" s="102"/>
      <c r="I127" s="102"/>
      <c r="J127" s="102"/>
      <c r="K127" s="102"/>
      <c r="L127" s="103"/>
      <c r="M127" s="101"/>
    </row>
    <row r="128" spans="4:13" s="56" customFormat="1" ht="18.95" customHeight="1">
      <c r="D128" s="101"/>
      <c r="E128" s="101"/>
      <c r="F128" s="101"/>
      <c r="G128" s="102"/>
      <c r="H128" s="102"/>
      <c r="I128" s="102"/>
      <c r="J128" s="102"/>
      <c r="K128" s="102"/>
      <c r="L128" s="103"/>
      <c r="M128" s="101"/>
    </row>
    <row r="129" spans="4:13" s="56" customFormat="1" ht="18.95" customHeight="1">
      <c r="D129" s="101"/>
      <c r="E129" s="101"/>
      <c r="F129" s="101"/>
      <c r="G129" s="102"/>
      <c r="H129" s="102"/>
      <c r="I129" s="102"/>
      <c r="J129" s="102"/>
      <c r="K129" s="102"/>
      <c r="L129" s="103"/>
      <c r="M129" s="101"/>
    </row>
    <row r="130" spans="4:13" s="56" customFormat="1" ht="18.95" customHeight="1">
      <c r="D130" s="101"/>
      <c r="E130" s="101"/>
      <c r="F130" s="101"/>
      <c r="G130" s="102"/>
      <c r="H130" s="102"/>
      <c r="I130" s="102"/>
      <c r="J130" s="102"/>
      <c r="K130" s="102"/>
      <c r="L130" s="103"/>
      <c r="M130" s="101"/>
    </row>
    <row r="131" spans="4:13" s="56" customFormat="1" ht="18.95" customHeight="1">
      <c r="D131" s="101"/>
      <c r="E131" s="101"/>
      <c r="F131" s="101"/>
      <c r="G131" s="102"/>
      <c r="H131" s="102"/>
      <c r="I131" s="102"/>
      <c r="J131" s="102"/>
      <c r="K131" s="102"/>
      <c r="L131" s="103"/>
      <c r="M131" s="101"/>
    </row>
    <row r="132" spans="4:13" s="56" customFormat="1" ht="18.95" customHeight="1">
      <c r="D132" s="101"/>
      <c r="E132" s="101"/>
      <c r="F132" s="101"/>
      <c r="G132" s="102"/>
      <c r="H132" s="102"/>
      <c r="I132" s="102"/>
      <c r="J132" s="102"/>
      <c r="K132" s="102"/>
      <c r="L132" s="103"/>
      <c r="M132" s="101"/>
    </row>
    <row r="133" spans="4:13" s="56" customFormat="1" ht="18.95" customHeight="1">
      <c r="D133" s="101"/>
      <c r="E133" s="101"/>
      <c r="F133" s="101"/>
      <c r="G133" s="102"/>
      <c r="H133" s="102"/>
      <c r="I133" s="102"/>
      <c r="J133" s="102"/>
      <c r="K133" s="102"/>
      <c r="L133" s="103"/>
      <c r="M133" s="101"/>
    </row>
    <row r="134" spans="4:13" s="56" customFormat="1" ht="18.95" customHeight="1">
      <c r="D134" s="101"/>
      <c r="E134" s="101"/>
      <c r="F134" s="101"/>
      <c r="G134" s="102"/>
      <c r="H134" s="102"/>
      <c r="I134" s="102"/>
      <c r="J134" s="102"/>
      <c r="K134" s="102"/>
      <c r="L134" s="103"/>
      <c r="M134" s="101"/>
    </row>
    <row r="135" spans="4:13" s="56" customFormat="1" ht="18.95" customHeight="1">
      <c r="D135" s="101"/>
      <c r="E135" s="101"/>
      <c r="F135" s="101"/>
      <c r="G135" s="102"/>
      <c r="H135" s="102"/>
      <c r="I135" s="102"/>
      <c r="J135" s="102"/>
      <c r="K135" s="102"/>
      <c r="L135" s="103"/>
      <c r="M135" s="101"/>
    </row>
    <row r="136" spans="4:13" s="56" customFormat="1" ht="18.95" customHeight="1">
      <c r="D136" s="101"/>
      <c r="E136" s="101"/>
      <c r="F136" s="101"/>
      <c r="G136" s="102"/>
      <c r="H136" s="102"/>
      <c r="I136" s="102"/>
      <c r="J136" s="102"/>
      <c r="K136" s="102"/>
      <c r="L136" s="103"/>
      <c r="M136" s="101"/>
    </row>
    <row r="137" spans="4:13" s="56" customFormat="1" ht="18.95" customHeight="1">
      <c r="D137" s="101"/>
      <c r="E137" s="101"/>
      <c r="F137" s="101"/>
      <c r="G137" s="102"/>
      <c r="H137" s="102"/>
      <c r="I137" s="102"/>
      <c r="J137" s="102"/>
      <c r="K137" s="102"/>
      <c r="L137" s="103"/>
      <c r="M137" s="101"/>
    </row>
    <row r="138" spans="4:13" s="56" customFormat="1" ht="18.95" customHeight="1">
      <c r="D138" s="101"/>
      <c r="E138" s="101"/>
      <c r="F138" s="101"/>
      <c r="G138" s="102"/>
      <c r="H138" s="102"/>
      <c r="I138" s="102"/>
      <c r="J138" s="102"/>
      <c r="K138" s="102"/>
      <c r="L138" s="103"/>
      <c r="M138" s="101"/>
    </row>
    <row r="139" spans="4:13" s="56" customFormat="1" ht="18.95" customHeight="1">
      <c r="D139" s="101"/>
      <c r="E139" s="101"/>
      <c r="F139" s="101"/>
      <c r="G139" s="102"/>
      <c r="H139" s="102"/>
      <c r="I139" s="102"/>
      <c r="J139" s="102"/>
      <c r="K139" s="102"/>
      <c r="L139" s="103"/>
      <c r="M139" s="101"/>
    </row>
    <row r="140" spans="4:13" s="56" customFormat="1" ht="18.95" customHeight="1">
      <c r="D140" s="101"/>
      <c r="E140" s="101"/>
      <c r="F140" s="101"/>
      <c r="G140" s="102"/>
      <c r="H140" s="102"/>
      <c r="I140" s="102"/>
      <c r="J140" s="102"/>
      <c r="K140" s="102"/>
      <c r="L140" s="103"/>
      <c r="M140" s="101"/>
    </row>
    <row r="141" spans="4:13" s="56" customFormat="1" ht="18.95" customHeight="1">
      <c r="D141" s="101"/>
      <c r="E141" s="101"/>
      <c r="F141" s="101"/>
      <c r="G141" s="102"/>
      <c r="H141" s="102"/>
      <c r="I141" s="102"/>
      <c r="J141" s="102"/>
      <c r="K141" s="102"/>
      <c r="L141" s="103"/>
      <c r="M141" s="101"/>
    </row>
    <row r="142" spans="4:13" s="56" customFormat="1" ht="18.95" customHeight="1">
      <c r="D142" s="101"/>
      <c r="E142" s="101"/>
      <c r="F142" s="101"/>
      <c r="G142" s="102"/>
      <c r="H142" s="102"/>
      <c r="I142" s="102"/>
      <c r="J142" s="102"/>
      <c r="K142" s="102"/>
      <c r="L142" s="103"/>
      <c r="M142" s="101"/>
    </row>
    <row r="143" spans="4:13" s="56" customFormat="1" ht="18.95" customHeight="1">
      <c r="D143" s="101"/>
      <c r="E143" s="101"/>
      <c r="F143" s="101"/>
      <c r="G143" s="102"/>
      <c r="H143" s="102"/>
      <c r="I143" s="102"/>
      <c r="J143" s="102"/>
      <c r="K143" s="102"/>
      <c r="L143" s="103"/>
      <c r="M143" s="101"/>
    </row>
    <row r="144" spans="4:13" s="56" customFormat="1" ht="18.95" customHeight="1">
      <c r="D144" s="101"/>
      <c r="E144" s="101"/>
      <c r="F144" s="101"/>
      <c r="G144" s="102"/>
      <c r="H144" s="102"/>
      <c r="I144" s="102"/>
      <c r="J144" s="102"/>
      <c r="K144" s="102"/>
      <c r="L144" s="103"/>
      <c r="M144" s="101"/>
    </row>
    <row r="145" spans="4:13" s="56" customFormat="1" ht="18.95" customHeight="1">
      <c r="D145" s="101"/>
      <c r="E145" s="101"/>
      <c r="F145" s="101"/>
      <c r="G145" s="102"/>
      <c r="H145" s="102"/>
      <c r="I145" s="102"/>
      <c r="J145" s="102"/>
      <c r="K145" s="102"/>
      <c r="L145" s="103"/>
      <c r="M145" s="101"/>
    </row>
    <row r="146" spans="4:13" s="56" customFormat="1" ht="18.95" customHeight="1">
      <c r="D146" s="101"/>
      <c r="E146" s="101"/>
      <c r="F146" s="101"/>
      <c r="G146" s="102"/>
      <c r="H146" s="102"/>
      <c r="I146" s="102"/>
      <c r="J146" s="102"/>
      <c r="K146" s="102"/>
      <c r="L146" s="103"/>
      <c r="M146" s="101"/>
    </row>
    <row r="147" spans="4:13" s="56" customFormat="1" ht="18.95" customHeight="1">
      <c r="D147" s="101"/>
      <c r="E147" s="101"/>
      <c r="F147" s="101"/>
      <c r="G147" s="102"/>
      <c r="H147" s="102"/>
      <c r="I147" s="102"/>
      <c r="J147" s="102"/>
      <c r="K147" s="102"/>
      <c r="L147" s="103"/>
      <c r="M147" s="101"/>
    </row>
    <row r="148" spans="4:13" s="56" customFormat="1" ht="18.95" customHeight="1">
      <c r="D148" s="101"/>
      <c r="E148" s="101"/>
      <c r="F148" s="101"/>
      <c r="G148" s="102"/>
      <c r="H148" s="102"/>
      <c r="I148" s="102"/>
      <c r="J148" s="102"/>
      <c r="K148" s="102"/>
      <c r="L148" s="103"/>
      <c r="M148" s="101"/>
    </row>
    <row r="149" spans="4:13" s="56" customFormat="1" ht="18.95" customHeight="1">
      <c r="D149" s="101"/>
      <c r="E149" s="101"/>
      <c r="F149" s="101"/>
      <c r="G149" s="102"/>
      <c r="H149" s="102"/>
      <c r="I149" s="102"/>
      <c r="J149" s="102"/>
      <c r="K149" s="102"/>
      <c r="L149" s="103"/>
      <c r="M149" s="101"/>
    </row>
    <row r="150" spans="4:13" s="56" customFormat="1" ht="18.95" customHeight="1">
      <c r="D150" s="101"/>
      <c r="E150" s="101"/>
      <c r="F150" s="101"/>
      <c r="G150" s="102"/>
      <c r="H150" s="102"/>
      <c r="I150" s="102"/>
      <c r="J150" s="102"/>
      <c r="K150" s="102"/>
      <c r="L150" s="103"/>
      <c r="M150" s="101"/>
    </row>
    <row r="151" spans="4:13" s="56" customFormat="1" ht="18.95" customHeight="1">
      <c r="D151" s="101"/>
      <c r="E151" s="101"/>
      <c r="F151" s="101"/>
      <c r="G151" s="102"/>
      <c r="H151" s="102"/>
      <c r="I151" s="102"/>
      <c r="J151" s="102"/>
      <c r="K151" s="102"/>
      <c r="L151" s="103"/>
      <c r="M151" s="101"/>
    </row>
    <row r="152" spans="4:13" s="56" customFormat="1" ht="18.95" customHeight="1">
      <c r="D152" s="101"/>
      <c r="E152" s="101"/>
      <c r="F152" s="101"/>
      <c r="G152" s="102"/>
      <c r="H152" s="102"/>
      <c r="I152" s="102"/>
      <c r="J152" s="102"/>
      <c r="K152" s="102"/>
      <c r="L152" s="103"/>
      <c r="M152" s="101"/>
    </row>
    <row r="153" spans="4:13" s="56" customFormat="1" ht="18.95" customHeight="1">
      <c r="D153" s="101"/>
      <c r="E153" s="101"/>
      <c r="F153" s="101"/>
      <c r="G153" s="102"/>
      <c r="H153" s="102"/>
      <c r="I153" s="102"/>
      <c r="J153" s="102"/>
      <c r="K153" s="102"/>
      <c r="L153" s="103"/>
      <c r="M153" s="101"/>
    </row>
    <row r="154" spans="4:13" s="56" customFormat="1" ht="18.95" customHeight="1">
      <c r="D154" s="101"/>
      <c r="E154" s="101"/>
      <c r="F154" s="101"/>
      <c r="G154" s="102"/>
      <c r="H154" s="102"/>
      <c r="I154" s="102"/>
      <c r="J154" s="102"/>
      <c r="K154" s="102"/>
      <c r="L154" s="103"/>
      <c r="M154" s="101"/>
    </row>
    <row r="155" spans="4:13" s="56" customFormat="1" ht="18.95" customHeight="1">
      <c r="D155" s="101"/>
      <c r="E155" s="101"/>
      <c r="F155" s="101"/>
      <c r="G155" s="102"/>
      <c r="H155" s="102"/>
      <c r="I155" s="102"/>
      <c r="J155" s="102"/>
      <c r="K155" s="102"/>
      <c r="L155" s="103"/>
      <c r="M155" s="101"/>
    </row>
    <row r="156" spans="4:13" s="56" customFormat="1" ht="18.95" customHeight="1">
      <c r="D156" s="101"/>
      <c r="E156" s="101"/>
      <c r="F156" s="101"/>
      <c r="G156" s="102"/>
      <c r="H156" s="102"/>
      <c r="I156" s="102"/>
      <c r="J156" s="102"/>
      <c r="K156" s="102"/>
      <c r="L156" s="103"/>
      <c r="M156" s="101"/>
    </row>
    <row r="157" spans="4:13" s="56" customFormat="1" ht="18.95" customHeight="1">
      <c r="D157" s="101"/>
      <c r="E157" s="101"/>
      <c r="F157" s="101"/>
      <c r="G157" s="102"/>
      <c r="H157" s="102"/>
      <c r="I157" s="102"/>
      <c r="J157" s="102"/>
      <c r="K157" s="102"/>
      <c r="L157" s="103"/>
      <c r="M157" s="101"/>
    </row>
    <row r="158" spans="4:13" s="56" customFormat="1" ht="18.95" customHeight="1">
      <c r="D158" s="101"/>
      <c r="E158" s="101"/>
      <c r="F158" s="101"/>
      <c r="G158" s="102"/>
      <c r="H158" s="102"/>
      <c r="I158" s="102"/>
      <c r="J158" s="102"/>
      <c r="K158" s="102"/>
      <c r="L158" s="103"/>
      <c r="M158" s="101"/>
    </row>
    <row r="159" spans="4:13" s="56" customFormat="1" ht="18.95" customHeight="1">
      <c r="D159" s="101"/>
      <c r="E159" s="101"/>
      <c r="F159" s="101"/>
      <c r="G159" s="102"/>
      <c r="H159" s="102"/>
      <c r="I159" s="102"/>
      <c r="J159" s="102"/>
      <c r="K159" s="102"/>
      <c r="L159" s="103"/>
      <c r="M159" s="101"/>
    </row>
    <row r="160" spans="4:13" s="56" customFormat="1" ht="18.95" customHeight="1">
      <c r="D160" s="101"/>
      <c r="E160" s="101"/>
      <c r="F160" s="101"/>
      <c r="G160" s="102"/>
      <c r="H160" s="102"/>
      <c r="I160" s="102"/>
      <c r="J160" s="102"/>
      <c r="K160" s="102"/>
      <c r="L160" s="103"/>
      <c r="M160" s="101"/>
    </row>
    <row r="161" spans="4:13" s="56" customFormat="1" ht="18.95" customHeight="1">
      <c r="D161" s="101"/>
      <c r="E161" s="101"/>
      <c r="F161" s="101"/>
      <c r="G161" s="102"/>
      <c r="H161" s="102"/>
      <c r="I161" s="102"/>
      <c r="J161" s="102"/>
      <c r="K161" s="102"/>
      <c r="L161" s="103"/>
      <c r="M161" s="101"/>
    </row>
    <row r="162" spans="4:13" s="56" customFormat="1" ht="18.95" customHeight="1">
      <c r="D162" s="101"/>
      <c r="E162" s="101"/>
      <c r="F162" s="101"/>
      <c r="G162" s="102"/>
      <c r="H162" s="102"/>
      <c r="I162" s="102"/>
      <c r="J162" s="102"/>
      <c r="K162" s="102"/>
      <c r="L162" s="103"/>
      <c r="M162" s="101"/>
    </row>
    <row r="163" spans="4:13" s="56" customFormat="1" ht="18.95" customHeight="1">
      <c r="D163" s="101"/>
      <c r="E163" s="101"/>
      <c r="F163" s="101"/>
      <c r="G163" s="102"/>
      <c r="H163" s="102"/>
      <c r="I163" s="102"/>
      <c r="J163" s="102"/>
      <c r="K163" s="102"/>
      <c r="L163" s="103"/>
      <c r="M163" s="101"/>
    </row>
    <row r="164" spans="4:13" s="56" customFormat="1" ht="18.95" customHeight="1">
      <c r="D164" s="101"/>
      <c r="E164" s="101"/>
      <c r="F164" s="101"/>
      <c r="G164" s="102"/>
      <c r="H164" s="102"/>
      <c r="I164" s="102"/>
      <c r="J164" s="102"/>
      <c r="K164" s="102"/>
      <c r="L164" s="103"/>
      <c r="M164" s="101"/>
    </row>
    <row r="165" spans="4:13" s="56" customFormat="1" ht="18.95" customHeight="1">
      <c r="D165" s="101"/>
      <c r="E165" s="101"/>
      <c r="F165" s="101"/>
      <c r="G165" s="102"/>
      <c r="H165" s="102"/>
      <c r="I165" s="102"/>
      <c r="J165" s="102"/>
      <c r="K165" s="102"/>
      <c r="L165" s="103"/>
      <c r="M165" s="101"/>
    </row>
    <row r="166" spans="4:13" s="56" customFormat="1" ht="18.95" customHeight="1">
      <c r="D166" s="101"/>
      <c r="E166" s="101"/>
      <c r="F166" s="101"/>
      <c r="G166" s="102"/>
      <c r="H166" s="102"/>
      <c r="I166" s="102"/>
      <c r="J166" s="102"/>
      <c r="K166" s="102"/>
      <c r="L166" s="103"/>
      <c r="M166" s="101"/>
    </row>
    <row r="167" spans="4:13" s="56" customFormat="1" ht="18.95" customHeight="1">
      <c r="D167" s="101"/>
      <c r="E167" s="101"/>
      <c r="F167" s="101"/>
      <c r="G167" s="102"/>
      <c r="H167" s="102"/>
      <c r="I167" s="102"/>
      <c r="J167" s="102"/>
      <c r="K167" s="102"/>
      <c r="L167" s="103"/>
      <c r="M167" s="101"/>
    </row>
    <row r="168" spans="4:13" s="56" customFormat="1" ht="18.95" customHeight="1">
      <c r="D168" s="101"/>
      <c r="E168" s="101"/>
      <c r="F168" s="101"/>
      <c r="G168" s="102"/>
      <c r="H168" s="102"/>
      <c r="I168" s="102"/>
      <c r="J168" s="102"/>
      <c r="K168" s="102"/>
      <c r="L168" s="103"/>
      <c r="M168" s="101"/>
    </row>
    <row r="169" spans="4:13" s="56" customFormat="1" ht="18.95" customHeight="1">
      <c r="D169" s="101"/>
      <c r="E169" s="101"/>
      <c r="F169" s="101"/>
      <c r="G169" s="102"/>
      <c r="H169" s="102"/>
      <c r="I169" s="102"/>
      <c r="J169" s="102"/>
      <c r="K169" s="102"/>
      <c r="L169" s="103"/>
      <c r="M169" s="101"/>
    </row>
    <row r="170" spans="4:13" s="56" customFormat="1" ht="18.95" customHeight="1">
      <c r="D170" s="101"/>
      <c r="E170" s="101"/>
      <c r="F170" s="101"/>
      <c r="G170" s="102"/>
      <c r="H170" s="102"/>
      <c r="I170" s="102"/>
      <c r="J170" s="102"/>
      <c r="K170" s="102"/>
      <c r="L170" s="103"/>
      <c r="M170" s="101"/>
    </row>
    <row r="171" spans="4:13" s="56" customFormat="1" ht="18.95" customHeight="1">
      <c r="D171" s="101"/>
      <c r="E171" s="101"/>
      <c r="F171" s="101"/>
      <c r="G171" s="102"/>
      <c r="H171" s="102"/>
      <c r="I171" s="102"/>
      <c r="J171" s="102"/>
      <c r="K171" s="102"/>
      <c r="L171" s="103"/>
      <c r="M171" s="101"/>
    </row>
    <row r="172" spans="4:13" s="56" customFormat="1" ht="18.95" customHeight="1">
      <c r="D172" s="101"/>
      <c r="E172" s="101"/>
      <c r="F172" s="101"/>
      <c r="G172" s="102"/>
      <c r="H172" s="102"/>
      <c r="I172" s="102"/>
      <c r="J172" s="102"/>
      <c r="K172" s="102"/>
      <c r="L172" s="103"/>
      <c r="M172" s="101"/>
    </row>
    <row r="173" spans="4:13" s="56" customFormat="1" ht="18.95" customHeight="1">
      <c r="D173" s="101"/>
      <c r="E173" s="101"/>
      <c r="F173" s="101"/>
      <c r="G173" s="102"/>
      <c r="H173" s="102"/>
      <c r="I173" s="102"/>
      <c r="J173" s="102"/>
      <c r="K173" s="102"/>
      <c r="L173" s="103"/>
      <c r="M173" s="101"/>
    </row>
    <row r="174" spans="4:13" s="56" customFormat="1" ht="18.95" customHeight="1">
      <c r="D174" s="101"/>
      <c r="E174" s="101"/>
      <c r="F174" s="101"/>
      <c r="G174" s="102"/>
      <c r="H174" s="102"/>
      <c r="I174" s="102"/>
      <c r="J174" s="102"/>
      <c r="K174" s="102"/>
      <c r="L174" s="103"/>
      <c r="M174" s="101"/>
    </row>
    <row r="175" spans="4:13" s="56" customFormat="1" ht="18.95" customHeight="1">
      <c r="D175" s="101"/>
      <c r="E175" s="101"/>
      <c r="F175" s="101"/>
      <c r="G175" s="102"/>
      <c r="H175" s="102"/>
      <c r="I175" s="102"/>
      <c r="J175" s="102"/>
      <c r="K175" s="102"/>
      <c r="L175" s="103"/>
      <c r="M175" s="101"/>
    </row>
    <row r="176" spans="4:13" s="56" customFormat="1" ht="18.95" customHeight="1">
      <c r="D176" s="101"/>
      <c r="E176" s="101"/>
      <c r="F176" s="101"/>
      <c r="G176" s="102"/>
      <c r="H176" s="102"/>
      <c r="I176" s="102"/>
      <c r="J176" s="102"/>
      <c r="K176" s="102"/>
      <c r="L176" s="103"/>
      <c r="M176" s="101"/>
    </row>
    <row r="177" spans="4:13" s="56" customFormat="1" ht="18.95" customHeight="1">
      <c r="D177" s="101"/>
      <c r="E177" s="101"/>
      <c r="F177" s="101"/>
      <c r="G177" s="102"/>
      <c r="H177" s="102"/>
      <c r="I177" s="102"/>
      <c r="J177" s="102"/>
      <c r="K177" s="102"/>
      <c r="L177" s="103"/>
      <c r="M177" s="101"/>
    </row>
    <row r="178" spans="4:13" s="56" customFormat="1" ht="18.95" customHeight="1">
      <c r="D178" s="101"/>
      <c r="E178" s="101"/>
      <c r="F178" s="101"/>
      <c r="G178" s="102"/>
      <c r="H178" s="102"/>
      <c r="I178" s="102"/>
      <c r="J178" s="102"/>
      <c r="K178" s="102"/>
      <c r="L178" s="103"/>
      <c r="M178" s="101"/>
    </row>
    <row r="179" spans="4:13" s="56" customFormat="1" ht="18.95" customHeight="1">
      <c r="D179" s="101"/>
      <c r="E179" s="101"/>
      <c r="F179" s="101"/>
      <c r="G179" s="102"/>
      <c r="H179" s="102"/>
      <c r="I179" s="102"/>
      <c r="J179" s="102"/>
      <c r="K179" s="102"/>
      <c r="L179" s="103"/>
      <c r="M179" s="101"/>
    </row>
    <row r="180" spans="4:13" s="56" customFormat="1" ht="18.95" customHeight="1">
      <c r="D180" s="101"/>
      <c r="E180" s="101"/>
      <c r="F180" s="101"/>
      <c r="G180" s="102"/>
      <c r="H180" s="102"/>
      <c r="I180" s="102"/>
      <c r="J180" s="102"/>
      <c r="K180" s="102"/>
      <c r="L180" s="103"/>
      <c r="M180" s="101"/>
    </row>
    <row r="181" spans="4:13" s="56" customFormat="1" ht="18.95" customHeight="1">
      <c r="D181" s="101"/>
      <c r="E181" s="101"/>
      <c r="F181" s="101"/>
      <c r="G181" s="102"/>
      <c r="H181" s="102"/>
      <c r="I181" s="102"/>
      <c r="J181" s="102"/>
      <c r="K181" s="102"/>
      <c r="L181" s="103"/>
      <c r="M181" s="101"/>
    </row>
    <row r="182" spans="4:13" s="56" customFormat="1" ht="18.95" customHeight="1">
      <c r="D182" s="101"/>
      <c r="E182" s="101"/>
      <c r="F182" s="101"/>
      <c r="G182" s="102"/>
      <c r="H182" s="102"/>
      <c r="I182" s="102"/>
      <c r="J182" s="102"/>
      <c r="K182" s="102"/>
      <c r="L182" s="103"/>
      <c r="M182" s="101"/>
    </row>
    <row r="183" spans="4:13" s="56" customFormat="1" ht="18.95" customHeight="1">
      <c r="D183" s="101"/>
      <c r="E183" s="101"/>
      <c r="F183" s="101"/>
      <c r="G183" s="102"/>
      <c r="H183" s="102"/>
      <c r="I183" s="102"/>
      <c r="J183" s="102"/>
      <c r="K183" s="102"/>
      <c r="L183" s="103"/>
      <c r="M183" s="101"/>
    </row>
    <row r="184" spans="4:13" s="56" customFormat="1" ht="18.95" customHeight="1">
      <c r="D184" s="101"/>
      <c r="E184" s="101"/>
      <c r="F184" s="101"/>
      <c r="G184" s="102"/>
      <c r="H184" s="102"/>
      <c r="I184" s="102"/>
      <c r="J184" s="102"/>
      <c r="K184" s="102"/>
      <c r="L184" s="103"/>
      <c r="M184" s="101"/>
    </row>
    <row r="185" spans="4:13" s="56" customFormat="1" ht="18.95" customHeight="1">
      <c r="D185" s="101"/>
      <c r="E185" s="101"/>
      <c r="F185" s="101"/>
      <c r="G185" s="102"/>
      <c r="H185" s="102"/>
      <c r="I185" s="102"/>
      <c r="J185" s="102"/>
      <c r="K185" s="102"/>
      <c r="L185" s="103"/>
      <c r="M185" s="101"/>
    </row>
    <row r="186" spans="4:13" s="56" customFormat="1" ht="18.95" customHeight="1">
      <c r="D186" s="101"/>
      <c r="E186" s="101"/>
      <c r="F186" s="101"/>
      <c r="G186" s="102"/>
      <c r="H186" s="102"/>
      <c r="I186" s="102"/>
      <c r="J186" s="102"/>
      <c r="K186" s="102"/>
      <c r="L186" s="103"/>
      <c r="M186" s="101"/>
    </row>
    <row r="187" spans="4:13" s="56" customFormat="1" ht="18.95" customHeight="1">
      <c r="D187" s="101"/>
      <c r="E187" s="101"/>
      <c r="F187" s="101"/>
      <c r="G187" s="102"/>
      <c r="H187" s="102"/>
      <c r="I187" s="102"/>
      <c r="J187" s="102"/>
      <c r="K187" s="102"/>
      <c r="L187" s="103"/>
      <c r="M187" s="101"/>
    </row>
    <row r="188" spans="4:13" s="56" customFormat="1" ht="18.95" customHeight="1">
      <c r="D188" s="101"/>
      <c r="E188" s="101"/>
      <c r="F188" s="101"/>
      <c r="G188" s="102"/>
      <c r="H188" s="102"/>
      <c r="I188" s="102"/>
      <c r="J188" s="102"/>
      <c r="K188" s="102"/>
      <c r="L188" s="103"/>
      <c r="M188" s="101"/>
    </row>
    <row r="189" spans="4:13" s="56" customFormat="1" ht="18.95" customHeight="1">
      <c r="D189" s="101"/>
      <c r="E189" s="101"/>
      <c r="F189" s="101"/>
      <c r="G189" s="102"/>
      <c r="H189" s="102"/>
      <c r="I189" s="102"/>
      <c r="J189" s="102"/>
      <c r="K189" s="102"/>
      <c r="L189" s="103"/>
      <c r="M189" s="101"/>
    </row>
    <row r="190" spans="4:13" s="56" customFormat="1" ht="18.95" customHeight="1">
      <c r="D190" s="101"/>
      <c r="E190" s="101"/>
      <c r="F190" s="101"/>
      <c r="G190" s="102"/>
      <c r="H190" s="102"/>
      <c r="I190" s="102"/>
      <c r="J190" s="102"/>
      <c r="K190" s="102"/>
      <c r="L190" s="103"/>
      <c r="M190" s="101"/>
    </row>
    <row r="191" spans="4:13" s="56" customFormat="1" ht="18.95" customHeight="1">
      <c r="D191" s="101"/>
      <c r="E191" s="101"/>
      <c r="F191" s="101"/>
      <c r="G191" s="102"/>
      <c r="H191" s="102"/>
      <c r="I191" s="102"/>
      <c r="J191" s="102"/>
      <c r="K191" s="102"/>
      <c r="L191" s="103"/>
      <c r="M191" s="101"/>
    </row>
    <row r="192" spans="4:13" s="56" customFormat="1" ht="18.95" customHeight="1">
      <c r="D192" s="101"/>
      <c r="E192" s="101"/>
      <c r="F192" s="101"/>
      <c r="G192" s="102"/>
      <c r="H192" s="102"/>
      <c r="I192" s="102"/>
      <c r="J192" s="102"/>
      <c r="K192" s="102"/>
      <c r="L192" s="103"/>
      <c r="M192" s="101"/>
    </row>
    <row r="193" spans="4:13" s="56" customFormat="1" ht="18.95" customHeight="1">
      <c r="D193" s="101"/>
      <c r="E193" s="101"/>
      <c r="F193" s="101"/>
      <c r="G193" s="102"/>
      <c r="H193" s="102"/>
      <c r="I193" s="102"/>
      <c r="J193" s="102"/>
      <c r="K193" s="102"/>
      <c r="L193" s="103"/>
      <c r="M193" s="101"/>
    </row>
    <row r="194" spans="4:13" s="56" customFormat="1" ht="18.95" customHeight="1">
      <c r="D194" s="101"/>
      <c r="E194" s="101"/>
      <c r="F194" s="101"/>
      <c r="G194" s="102"/>
      <c r="H194" s="102"/>
      <c r="I194" s="102"/>
      <c r="J194" s="102"/>
      <c r="K194" s="102"/>
      <c r="L194" s="103"/>
      <c r="M194" s="101"/>
    </row>
    <row r="195" spans="4:13" s="56" customFormat="1" ht="18.95" customHeight="1">
      <c r="D195" s="101"/>
      <c r="E195" s="101"/>
      <c r="F195" s="101"/>
      <c r="G195" s="102"/>
      <c r="H195" s="102"/>
      <c r="I195" s="102"/>
      <c r="J195" s="102"/>
      <c r="K195" s="102"/>
      <c r="L195" s="103"/>
      <c r="M195" s="101"/>
    </row>
    <row r="196" spans="4:13" s="56" customFormat="1" ht="18.95" customHeight="1">
      <c r="D196" s="101"/>
      <c r="E196" s="101"/>
      <c r="F196" s="101"/>
      <c r="G196" s="102"/>
      <c r="H196" s="102"/>
      <c r="I196" s="102"/>
      <c r="J196" s="102"/>
      <c r="K196" s="102"/>
      <c r="L196" s="103"/>
      <c r="M196" s="101"/>
    </row>
    <row r="197" spans="4:13" s="56" customFormat="1" ht="18.95" customHeight="1">
      <c r="D197" s="101"/>
      <c r="E197" s="101"/>
      <c r="F197" s="101"/>
      <c r="G197" s="102"/>
      <c r="H197" s="102"/>
      <c r="I197" s="102"/>
      <c r="J197" s="102"/>
      <c r="K197" s="102"/>
      <c r="L197" s="103"/>
      <c r="M197" s="101"/>
    </row>
    <row r="198" spans="4:13" s="56" customFormat="1" ht="18.95" customHeight="1">
      <c r="D198" s="101"/>
      <c r="E198" s="101"/>
      <c r="F198" s="101"/>
      <c r="G198" s="102"/>
      <c r="H198" s="102"/>
      <c r="I198" s="102"/>
      <c r="J198" s="102"/>
      <c r="K198" s="102"/>
      <c r="L198" s="103"/>
      <c r="M198" s="101"/>
    </row>
    <row r="199" spans="4:13" s="56" customFormat="1" ht="18.95" customHeight="1">
      <c r="D199" s="101"/>
      <c r="E199" s="101"/>
      <c r="F199" s="101"/>
      <c r="G199" s="102"/>
      <c r="H199" s="102"/>
      <c r="I199" s="102"/>
      <c r="J199" s="102"/>
      <c r="K199" s="102"/>
      <c r="L199" s="103"/>
      <c r="M199" s="101"/>
    </row>
    <row r="200" spans="4:13" s="56" customFormat="1" ht="18.95" customHeight="1">
      <c r="D200" s="101"/>
      <c r="E200" s="101"/>
      <c r="F200" s="101"/>
      <c r="G200" s="102"/>
      <c r="H200" s="102"/>
      <c r="I200" s="102"/>
      <c r="J200" s="102"/>
      <c r="K200" s="102"/>
      <c r="L200" s="103"/>
      <c r="M200" s="101"/>
    </row>
    <row r="201" spans="4:13" s="56" customFormat="1" ht="18.95" customHeight="1">
      <c r="D201" s="101"/>
      <c r="E201" s="101"/>
      <c r="F201" s="101"/>
      <c r="G201" s="102"/>
      <c r="H201" s="102"/>
      <c r="I201" s="102"/>
      <c r="J201" s="102"/>
      <c r="K201" s="102"/>
      <c r="L201" s="103"/>
      <c r="M201" s="101"/>
    </row>
    <row r="202" spans="4:13" s="56" customFormat="1" ht="18.95" customHeight="1">
      <c r="D202" s="101"/>
      <c r="E202" s="101"/>
      <c r="F202" s="101"/>
      <c r="G202" s="102"/>
      <c r="H202" s="102"/>
      <c r="I202" s="102"/>
      <c r="J202" s="102"/>
      <c r="K202" s="102"/>
      <c r="L202" s="103"/>
      <c r="M202" s="101"/>
    </row>
    <row r="203" spans="4:13" s="56" customFormat="1" ht="18.95" customHeight="1">
      <c r="D203" s="101"/>
      <c r="E203" s="101"/>
      <c r="F203" s="101"/>
      <c r="G203" s="102"/>
      <c r="H203" s="102"/>
      <c r="I203" s="102"/>
      <c r="J203" s="102"/>
      <c r="K203" s="102"/>
      <c r="L203" s="103"/>
      <c r="M203" s="101"/>
    </row>
    <row r="204" spans="4:13" s="56" customFormat="1" ht="18.95" customHeight="1">
      <c r="D204" s="101"/>
      <c r="E204" s="101"/>
      <c r="F204" s="101"/>
      <c r="G204" s="102"/>
      <c r="H204" s="102"/>
      <c r="I204" s="102"/>
      <c r="J204" s="102"/>
      <c r="K204" s="102"/>
      <c r="L204" s="103"/>
      <c r="M204" s="101"/>
    </row>
    <row r="205" spans="4:13" s="56" customFormat="1" ht="18.95" customHeight="1">
      <c r="D205" s="101"/>
      <c r="E205" s="101"/>
      <c r="F205" s="101"/>
      <c r="G205" s="102"/>
      <c r="H205" s="102"/>
      <c r="I205" s="102"/>
      <c r="J205" s="102"/>
      <c r="K205" s="102"/>
      <c r="L205" s="103"/>
      <c r="M205" s="101"/>
    </row>
    <row r="206" spans="4:13" s="56" customFormat="1" ht="18.95" customHeight="1">
      <c r="D206" s="101"/>
      <c r="E206" s="101"/>
      <c r="F206" s="101"/>
      <c r="G206" s="102"/>
      <c r="H206" s="102"/>
      <c r="I206" s="102"/>
      <c r="J206" s="102"/>
      <c r="K206" s="102"/>
      <c r="L206" s="103"/>
      <c r="M206" s="101"/>
    </row>
    <row r="207" spans="4:13" s="56" customFormat="1" ht="18.95" customHeight="1">
      <c r="D207" s="101"/>
      <c r="E207" s="101"/>
      <c r="F207" s="101"/>
      <c r="G207" s="102"/>
      <c r="H207" s="102"/>
      <c r="I207" s="102"/>
      <c r="J207" s="102"/>
      <c r="K207" s="102"/>
      <c r="L207" s="103"/>
      <c r="M207" s="101"/>
    </row>
    <row r="208" spans="4:13" s="56" customFormat="1" ht="18.95" customHeight="1">
      <c r="D208" s="101"/>
      <c r="E208" s="101"/>
      <c r="F208" s="101"/>
      <c r="G208" s="102"/>
      <c r="H208" s="102"/>
      <c r="I208" s="102"/>
      <c r="J208" s="102"/>
      <c r="K208" s="102"/>
      <c r="L208" s="103"/>
      <c r="M208" s="101"/>
    </row>
    <row r="209" spans="4:13" s="56" customFormat="1" ht="18.95" customHeight="1">
      <c r="D209" s="101"/>
      <c r="E209" s="101"/>
      <c r="F209" s="101"/>
      <c r="G209" s="102"/>
      <c r="H209" s="102"/>
      <c r="I209" s="102"/>
      <c r="J209" s="102"/>
      <c r="K209" s="102"/>
      <c r="L209" s="103"/>
      <c r="M209" s="101"/>
    </row>
    <row r="210" spans="4:13" s="56" customFormat="1" ht="18.95" customHeight="1">
      <c r="D210" s="101"/>
      <c r="E210" s="101"/>
      <c r="F210" s="101"/>
      <c r="G210" s="102"/>
      <c r="H210" s="102"/>
      <c r="I210" s="102"/>
      <c r="J210" s="102"/>
      <c r="K210" s="102"/>
      <c r="L210" s="103"/>
      <c r="M210" s="101"/>
    </row>
    <row r="211" spans="4:13" s="56" customFormat="1" ht="18.95" customHeight="1">
      <c r="D211" s="101"/>
      <c r="E211" s="101"/>
      <c r="F211" s="101"/>
      <c r="G211" s="102"/>
      <c r="H211" s="102"/>
      <c r="I211" s="102"/>
      <c r="J211" s="102"/>
      <c r="K211" s="102"/>
      <c r="L211" s="103"/>
      <c r="M211" s="101"/>
    </row>
    <row r="212" spans="4:13" s="56" customFormat="1" ht="18.95" customHeight="1">
      <c r="D212" s="101"/>
      <c r="E212" s="101"/>
      <c r="F212" s="101"/>
      <c r="G212" s="102"/>
      <c r="H212" s="102"/>
      <c r="I212" s="102"/>
      <c r="J212" s="102"/>
      <c r="K212" s="102"/>
      <c r="L212" s="103"/>
      <c r="M212" s="101"/>
    </row>
    <row r="213" spans="4:13" s="56" customFormat="1" ht="18.95" customHeight="1">
      <c r="D213" s="101"/>
      <c r="E213" s="101"/>
      <c r="F213" s="101"/>
      <c r="G213" s="102"/>
      <c r="H213" s="102"/>
      <c r="I213" s="102"/>
      <c r="J213" s="102"/>
      <c r="K213" s="102"/>
      <c r="L213" s="103"/>
      <c r="M213" s="101"/>
    </row>
    <row r="214" spans="4:13" s="56" customFormat="1" ht="18.95" customHeight="1">
      <c r="D214" s="101"/>
      <c r="E214" s="101"/>
      <c r="F214" s="101"/>
      <c r="G214" s="102"/>
      <c r="H214" s="102"/>
      <c r="I214" s="102"/>
      <c r="J214" s="102"/>
      <c r="K214" s="102"/>
      <c r="L214" s="103"/>
      <c r="M214" s="101"/>
    </row>
    <row r="215" spans="4:13" s="56" customFormat="1" ht="18.95" customHeight="1">
      <c r="D215" s="101"/>
      <c r="E215" s="101"/>
      <c r="F215" s="101"/>
      <c r="G215" s="102"/>
      <c r="H215" s="102"/>
      <c r="I215" s="102"/>
      <c r="J215" s="102"/>
      <c r="K215" s="102"/>
      <c r="L215" s="103"/>
      <c r="M215" s="101"/>
    </row>
    <row r="216" spans="4:13" s="56" customFormat="1" ht="18.95" customHeight="1">
      <c r="D216" s="101"/>
      <c r="E216" s="101"/>
      <c r="F216" s="101"/>
      <c r="G216" s="102"/>
      <c r="H216" s="102"/>
      <c r="I216" s="102"/>
      <c r="J216" s="102"/>
      <c r="K216" s="102"/>
      <c r="L216" s="103"/>
      <c r="M216" s="101"/>
    </row>
    <row r="217" spans="4:13" s="56" customFormat="1" ht="18.95" customHeight="1">
      <c r="D217" s="101"/>
      <c r="E217" s="101"/>
      <c r="F217" s="101"/>
      <c r="G217" s="102"/>
      <c r="H217" s="102"/>
      <c r="I217" s="102"/>
      <c r="J217" s="102"/>
      <c r="K217" s="102"/>
      <c r="L217" s="103"/>
      <c r="M217" s="101"/>
    </row>
    <row r="218" spans="4:13" s="56" customFormat="1" ht="18.95" customHeight="1">
      <c r="D218" s="101"/>
      <c r="E218" s="101"/>
      <c r="F218" s="101"/>
      <c r="G218" s="102"/>
      <c r="H218" s="102"/>
      <c r="I218" s="102"/>
      <c r="J218" s="102"/>
      <c r="K218" s="102"/>
      <c r="L218" s="103"/>
      <c r="M218" s="101"/>
    </row>
    <row r="219" spans="4:13" s="56" customFormat="1" ht="18.95" customHeight="1">
      <c r="D219" s="101"/>
      <c r="E219" s="101"/>
      <c r="F219" s="101"/>
      <c r="G219" s="102"/>
      <c r="H219" s="102"/>
      <c r="I219" s="102"/>
      <c r="J219" s="102"/>
      <c r="K219" s="102"/>
      <c r="L219" s="103"/>
      <c r="M219" s="101"/>
    </row>
  </sheetData>
  <mergeCells count="20">
    <mergeCell ref="A21:M21"/>
    <mergeCell ref="A22:A23"/>
    <mergeCell ref="B22:B23"/>
    <mergeCell ref="C22:C23"/>
    <mergeCell ref="D22:D23"/>
    <mergeCell ref="E22:F22"/>
    <mergeCell ref="G22:H22"/>
    <mergeCell ref="I22:J22"/>
    <mergeCell ref="K22:L22"/>
    <mergeCell ref="M22:M2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62" right="0.23622047244094491" top="0.66" bottom="0.63" header="0.51181102362204722" footer="0.51181102362204722"/>
  <pageSetup paperSize="9" scale="7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원가</vt:lpstr>
      <vt:lpstr>집계표</vt:lpstr>
      <vt:lpstr>내역서</vt:lpstr>
      <vt:lpstr>내역서!Print_Area</vt:lpstr>
      <vt:lpstr>원가!Print_Area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bisco</dc:creator>
  <cp:lastModifiedBy>bisco</cp:lastModifiedBy>
  <dcterms:created xsi:type="dcterms:W3CDTF">2019-03-05T11:11:45Z</dcterms:created>
  <dcterms:modified xsi:type="dcterms:W3CDTF">2019-03-05T11:13:57Z</dcterms:modified>
</cp:coreProperties>
</file>