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90" windowWidth="28035" windowHeight="15195"/>
  </bookViews>
  <sheets>
    <sheet name="원가계산서" sheetId="3" r:id="rId1"/>
    <sheet name="공종별집계표" sheetId="10" r:id="rId2"/>
    <sheet name="공종별내역서" sheetId="9" r:id="rId3"/>
    <sheet name=" 공사설정 " sheetId="2" state="hidden" r:id="rId4"/>
    <sheet name="Sheet1" sheetId="1" state="hidden" r:id="rId5"/>
  </sheets>
  <definedNames>
    <definedName name="_xlnm.Print_Area" localSheetId="2">공종별내역서!$A$1:$M$48</definedName>
    <definedName name="_xlnm.Print_Area" localSheetId="1">공종별집계표!$A$1:$M$25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45621"/>
</workbook>
</file>

<file path=xl/calcChain.xml><?xml version="1.0" encoding="utf-8"?>
<calcChain xmlns="http://schemas.openxmlformats.org/spreadsheetml/2006/main">
  <c r="A2" i="10" l="1"/>
  <c r="E29" i="3" l="1"/>
  <c r="A1" i="9" l="1"/>
  <c r="I40" i="9" l="1"/>
  <c r="J40" i="9" s="1"/>
  <c r="G40" i="9"/>
  <c r="H40" i="9" s="1"/>
  <c r="E40" i="9"/>
  <c r="F40" i="9" s="1"/>
  <c r="I39" i="9"/>
  <c r="J39" i="9" s="1"/>
  <c r="G39" i="9"/>
  <c r="H39" i="9" s="1"/>
  <c r="E39" i="9"/>
  <c r="F39" i="9" s="1"/>
  <c r="K40" i="9" l="1"/>
  <c r="K39" i="9"/>
  <c r="G28" i="9"/>
  <c r="H28" i="9" s="1"/>
  <c r="I33" i="9"/>
  <c r="J33" i="9" s="1"/>
  <c r="I30" i="9"/>
  <c r="J30" i="9" s="1"/>
  <c r="I32" i="9"/>
  <c r="J32" i="9" s="1"/>
  <c r="L40" i="9"/>
  <c r="L39" i="9"/>
  <c r="T10" i="10" l="1"/>
  <c r="E6" i="3" s="1"/>
  <c r="E36" i="9"/>
  <c r="I34" i="9"/>
  <c r="J34" i="9" s="1"/>
  <c r="I37" i="9"/>
  <c r="J37" i="9" s="1"/>
  <c r="G29" i="9"/>
  <c r="H29" i="9" s="1"/>
  <c r="E33" i="9"/>
  <c r="G35" i="9"/>
  <c r="H35" i="9" s="1"/>
  <c r="G37" i="9"/>
  <c r="H37" i="9" s="1"/>
  <c r="G38" i="9"/>
  <c r="H38" i="9" s="1"/>
  <c r="I38" i="9"/>
  <c r="J38" i="9" s="1"/>
  <c r="G30" i="9"/>
  <c r="H30" i="9" s="1"/>
  <c r="G33" i="9"/>
  <c r="H33" i="9" s="1"/>
  <c r="G31" i="9"/>
  <c r="H31" i="9" s="1"/>
  <c r="H5" i="9"/>
  <c r="I28" i="9"/>
  <c r="J28" i="9" s="1"/>
  <c r="I29" i="9"/>
  <c r="J29" i="9" s="1"/>
  <c r="I36" i="9"/>
  <c r="J36" i="9" s="1"/>
  <c r="E29" i="9"/>
  <c r="G34" i="9"/>
  <c r="H34" i="9" s="1"/>
  <c r="G36" i="9"/>
  <c r="H36" i="9" s="1"/>
  <c r="E38" i="9"/>
  <c r="I35" i="9"/>
  <c r="J35" i="9" s="1"/>
  <c r="G32" i="9"/>
  <c r="H32" i="9" s="1"/>
  <c r="E28" i="9" l="1"/>
  <c r="K28" i="9" s="1"/>
  <c r="I27" i="9"/>
  <c r="J27" i="9" s="1"/>
  <c r="E31" i="9"/>
  <c r="F31" i="9" s="1"/>
  <c r="I31" i="9"/>
  <c r="J31" i="9" s="1"/>
  <c r="K38" i="9"/>
  <c r="F38" i="9"/>
  <c r="L38" i="9" s="1"/>
  <c r="E37" i="9"/>
  <c r="F29" i="9"/>
  <c r="L29" i="9" s="1"/>
  <c r="K29" i="9"/>
  <c r="K33" i="9"/>
  <c r="F33" i="9"/>
  <c r="L33" i="9" s="1"/>
  <c r="H6" i="9"/>
  <c r="E34" i="9"/>
  <c r="E32" i="9"/>
  <c r="F36" i="9"/>
  <c r="L36" i="9" s="1"/>
  <c r="K36" i="9"/>
  <c r="F28" i="9" l="1"/>
  <c r="L28" i="9" s="1"/>
  <c r="J12" i="10"/>
  <c r="L31" i="9"/>
  <c r="K31" i="9"/>
  <c r="E35" i="9"/>
  <c r="F32" i="9"/>
  <c r="L32" i="9" s="1"/>
  <c r="K32" i="9"/>
  <c r="K34" i="9"/>
  <c r="F34" i="9"/>
  <c r="L34" i="9" s="1"/>
  <c r="F37" i="9"/>
  <c r="L37" i="9" s="1"/>
  <c r="K37" i="9"/>
  <c r="G27" i="9" l="1"/>
  <c r="H27" i="9" s="1"/>
  <c r="H12" i="10"/>
  <c r="G26" i="9"/>
  <c r="H26" i="9" s="1"/>
  <c r="K35" i="9"/>
  <c r="F35" i="9"/>
  <c r="L35" i="9" s="1"/>
  <c r="H24" i="9" l="1"/>
  <c r="G6" i="10" s="1"/>
  <c r="H6" i="10" s="1"/>
  <c r="H48" i="9"/>
  <c r="H7" i="10" s="1"/>
  <c r="E30" i="9"/>
  <c r="I26" i="9"/>
  <c r="J26" i="9" s="1"/>
  <c r="J48" i="9" s="1"/>
  <c r="J7" i="10" s="1"/>
  <c r="G5" i="10" l="1"/>
  <c r="K30" i="9"/>
  <c r="F30" i="9"/>
  <c r="L30" i="9" s="1"/>
  <c r="F6" i="9"/>
  <c r="H5" i="10" l="1"/>
  <c r="J5" i="9"/>
  <c r="H25" i="10" l="1"/>
  <c r="E8" i="3"/>
  <c r="E27" i="9"/>
  <c r="F27" i="9" l="1"/>
  <c r="L27" i="9" s="1"/>
  <c r="K27" i="9"/>
  <c r="E10" i="3" l="1"/>
  <c r="E12" i="3" s="1"/>
  <c r="J6" i="9"/>
  <c r="K6" i="9"/>
  <c r="E13" i="3" l="1"/>
  <c r="L6" i="9"/>
  <c r="J24" i="9"/>
  <c r="I6" i="10" s="1"/>
  <c r="J6" i="10" s="1"/>
  <c r="F12" i="10"/>
  <c r="L12" i="10" s="1"/>
  <c r="K12" i="10"/>
  <c r="I5" i="10" l="1"/>
  <c r="J5" i="10" s="1"/>
  <c r="J25" i="10" l="1"/>
  <c r="E11" i="3"/>
  <c r="E26" i="9"/>
  <c r="F5" i="9" l="1"/>
  <c r="K5" i="9"/>
  <c r="F26" i="9"/>
  <c r="K26" i="9"/>
  <c r="F48" i="9" l="1"/>
  <c r="L26" i="9"/>
  <c r="L48" i="9" s="1"/>
  <c r="F24" i="9"/>
  <c r="E6" i="10" s="1"/>
  <c r="L5" i="9"/>
  <c r="L24" i="9" s="1"/>
  <c r="F6" i="10" l="1"/>
  <c r="K6" i="10"/>
  <c r="K7" i="10"/>
  <c r="F7" i="10"/>
  <c r="L7" i="10" s="1"/>
  <c r="E5" i="10" l="1"/>
  <c r="L6" i="10"/>
  <c r="F5" i="10" l="1"/>
  <c r="K5" i="10"/>
  <c r="F25" i="10" l="1"/>
  <c r="E4" i="3"/>
  <c r="L5" i="10"/>
  <c r="L25" i="10" s="1"/>
  <c r="E7" i="3" l="1"/>
  <c r="E21" i="3" l="1"/>
  <c r="E24" i="3" l="1"/>
  <c r="E25" i="3" s="1"/>
  <c r="E26" i="3" l="1"/>
  <c r="F2" i="3" s="1"/>
  <c r="E28" i="3" l="1"/>
  <c r="E30" i="3" s="1"/>
</calcChain>
</file>

<file path=xl/sharedStrings.xml><?xml version="1.0" encoding="utf-8"?>
<sst xmlns="http://schemas.openxmlformats.org/spreadsheetml/2006/main" count="694" uniqueCount="279">
  <si>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</si>
  <si>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</si>
  <si>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</si>
  <si>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</si>
  <si>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</si>
  <si>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</si>
  <si>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</si>
  <si>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</si>
  <si>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</si>
  <si>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</si>
  <si>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</si>
  <si>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</si>
  <si>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</si>
  <si>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</si>
  <si>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</si>
  <si>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</si>
  <si>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</si>
  <si>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</si>
  <si>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</si>
  <si>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</si>
  <si>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</si>
  <si>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</si>
  <si>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</si>
  <si>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</si>
  <si>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</si>
  <si>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</si>
  <si>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</si>
  <si>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</si>
  <si>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</si>
  <si>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</si>
  <si>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</si>
  <si>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</si>
  <si>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</si>
  <si>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</si>
  <si>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</si>
  <si>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</si>
  <si>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</si>
  <si>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</si>
  <si>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</si>
  <si>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</si>
  <si>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</si>
  <si>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</si>
  <si>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</si>
  <si>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</si>
  <si>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</si>
  <si>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</si>
  <si>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</si>
  <si>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</si>
  <si>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</si>
  <si>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</si>
  <si>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</si>
  <si>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</si>
  <si>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</t>
  </si>
  <si>
    <t>대</t>
  </si>
  <si>
    <t>5305B3F900011357504940DCD91ECF</t>
  </si>
  <si>
    <t>T</t>
  </si>
  <si>
    <t>F</t>
  </si>
  <si>
    <t>01015305B3F900011357504940DCD91ECF</t>
  </si>
  <si>
    <t>본</t>
  </si>
  <si>
    <t>5305B3FA0001307EA6EF76F36B270B</t>
  </si>
  <si>
    <t>01015305B3FA0001307EA6EF76F36B270B</t>
  </si>
  <si>
    <t>5305B3FA0001307EA6EF76F36B2662</t>
  </si>
  <si>
    <t>01015305B3FA0001307EA6EF76F36B2662</t>
  </si>
  <si>
    <t>5305B3FA0001307EA6EF76F36B2663</t>
  </si>
  <si>
    <t>01015305B3FA0001307EA6EF76F36B2663</t>
  </si>
  <si>
    <t>5305B3FA0001307EA6EF76F36B2660</t>
  </si>
  <si>
    <t>01015305B3FA0001307EA6EF76F36B2660</t>
  </si>
  <si>
    <t>0.6/1kV 난연 전력 케이블(F-CV)</t>
  </si>
  <si>
    <t>4C 6㎟ (옥외)</t>
  </si>
  <si>
    <t>m</t>
  </si>
  <si>
    <t>호표 6</t>
  </si>
  <si>
    <t>5305B3FA00013A6139F1407DE417F7</t>
  </si>
  <si>
    <t>01015305B3FA00013A6139F1407DE417F7</t>
  </si>
  <si>
    <t>2C 16㎟ (옥외)</t>
  </si>
  <si>
    <t>호표 7</t>
  </si>
  <si>
    <t>5305B3FA00013A6139F14686B00330</t>
  </si>
  <si>
    <t>01015305B3FA00013A6139F14686B00330</t>
  </si>
  <si>
    <t>5305B3FA00013A6139F14686B007AD</t>
  </si>
  <si>
    <t>01015305B3FA00013A6139F14686B007AD</t>
  </si>
  <si>
    <t>3C 2.5㎟ (옥외)</t>
  </si>
  <si>
    <t>호표 9</t>
  </si>
  <si>
    <t>5305B3FA00013A6139F147ACB3FEDC</t>
  </si>
  <si>
    <t>01015305B3FA00013A6139F147ACB3FEDC</t>
  </si>
  <si>
    <t>난연 비닐 절연 접지용전선(F-GV)</t>
  </si>
  <si>
    <t>0.6/1kV  16㎟ (옥외)</t>
  </si>
  <si>
    <t>호표 10</t>
  </si>
  <si>
    <t>5305B3FA00013B08A656EBEE461082</t>
  </si>
  <si>
    <t>01015305B3FA00013B08A656EBEE461082</t>
  </si>
  <si>
    <t>0.6/1kV  6㎟ (옥외)</t>
  </si>
  <si>
    <t>호표 11</t>
  </si>
  <si>
    <t>5305B3FA00013B08A656EBEE46162D</t>
  </si>
  <si>
    <t>01015305B3FA00013B08A656EBEE46162D</t>
  </si>
  <si>
    <t>폴리에틸렌 전선관-매입</t>
  </si>
  <si>
    <t>PE  16㎜ (옥외)</t>
  </si>
  <si>
    <t>M</t>
  </si>
  <si>
    <t>호표 12</t>
  </si>
  <si>
    <t>5305B3FA000138B46668CE3F63FC2A</t>
  </si>
  <si>
    <t>01015305B3FA000138B46668CE3F63FC2A</t>
  </si>
  <si>
    <t>PE  36㎜ (옥외)</t>
  </si>
  <si>
    <t>호표 13</t>
  </si>
  <si>
    <t>5305B3FA000138B46668CE3F63FB04</t>
  </si>
  <si>
    <t>01015305B3FA000138B46668CE3F63FB04</t>
  </si>
  <si>
    <t>PE  42㎜ (옥외)</t>
  </si>
  <si>
    <t>호표 14</t>
  </si>
  <si>
    <t>5305B3FA000138B46668CE3F63F8B1</t>
  </si>
  <si>
    <t>01015305B3FA000138B46668CE3F63F8B1</t>
  </si>
  <si>
    <t>PE  54㎜ (옥외)</t>
  </si>
  <si>
    <t>호표 15</t>
  </si>
  <si>
    <t>5305B3FA000138B46668CE3F63F956</t>
  </si>
  <si>
    <t>경고테이프 포설</t>
  </si>
  <si>
    <t>저압용</t>
  </si>
  <si>
    <t>호표 16</t>
  </si>
  <si>
    <t>5305B3FA00013C2F4B367A2602FE62</t>
  </si>
  <si>
    <t>01015305B3FA00013C2F4B367A2602FE62</t>
  </si>
  <si>
    <t>터파기</t>
  </si>
  <si>
    <t>토사,백호90%+인력10% (1~2M)</t>
  </si>
  <si>
    <t>㎥</t>
  </si>
  <si>
    <t>산근 1</t>
  </si>
  <si>
    <t>534FB3BE0001A431CAF7A3C6095CF8</t>
  </si>
  <si>
    <t>0101534FB3BE0001A431CAF7A3C6095CF8</t>
  </si>
  <si>
    <t>되메우고다지기(기계)(1~2M)</t>
  </si>
  <si>
    <t>백호0.7M3*래머80kg,다짐50cm</t>
  </si>
  <si>
    <t>산근 2</t>
  </si>
  <si>
    <t>534FB3B800011CEDCD43F7BA64B8AD</t>
  </si>
  <si>
    <t>0101534FB3B800011CEDCD43F7BA64B8AD</t>
  </si>
  <si>
    <t>[ 합           계 ]</t>
  </si>
  <si>
    <t>TOTAL</t>
  </si>
  <si>
    <t>0102  주차장 조명설비공사 (하부)</t>
  </si>
  <si>
    <t>0102</t>
  </si>
  <si>
    <t>공원등제어함 설치</t>
  </si>
  <si>
    <t>옥외형(4회로)</t>
  </si>
  <si>
    <t>호표 17</t>
  </si>
  <si>
    <t>5305B3F900011357504940DCD91ECE</t>
  </si>
  <si>
    <t>01025305B3F900011357504940DCD91ECE</t>
  </si>
  <si>
    <t>옥외 공원등 설치</t>
  </si>
  <si>
    <t>5m이하, 1등용(LED) (공공)</t>
  </si>
  <si>
    <t>호표 18</t>
  </si>
  <si>
    <t>5305B3FA0001307EA6EF76F36B2702</t>
  </si>
  <si>
    <t>01025305B3FA0001307EA6EF76F36B2702</t>
  </si>
  <si>
    <t>공원등기구설치</t>
  </si>
  <si>
    <t>LED 50W (공공)</t>
  </si>
  <si>
    <t>호표 19</t>
  </si>
  <si>
    <t>5305B3FA0001307EA6EF76F36B2664</t>
  </si>
  <si>
    <t>01025305B3FA0001307EA6EF76F36B2664</t>
  </si>
  <si>
    <t>01025305B3FA00013A6139F14686B00330</t>
  </si>
  <si>
    <t>01025305B3FA00013A6139F1407DE417F7</t>
  </si>
  <si>
    <t>01025305B3FA00013A6139F147ACB3FEDC</t>
  </si>
  <si>
    <t>01025305B3FA00013B08A656EBEE46162D</t>
  </si>
  <si>
    <t>01025305B3FA00013B08A656EBEE461082</t>
  </si>
  <si>
    <t>01025305B3FA000138B46668CE3F63FC2A</t>
  </si>
  <si>
    <t>01025305B3FA000138B46668CE3F63FB04</t>
  </si>
  <si>
    <t>01025305B3FA000138B46668CE3F63F8B1</t>
  </si>
  <si>
    <t>01025305B3FA000138B46668CE3F63F956</t>
  </si>
  <si>
    <t>01025305B3FA00013C2F4B367A2602FE62</t>
  </si>
  <si>
    <t>0102534FB3BE0001A431CAF7A3C6095CF8</t>
  </si>
  <si>
    <t>0102534FB3B800011CEDCD43F7BA64B8AD</t>
  </si>
  <si>
    <t>0103</t>
  </si>
  <si>
    <t>0104</t>
  </si>
  <si>
    <t>0105</t>
  </si>
  <si>
    <t>1</t>
  </si>
  <si>
    <t>0107</t>
  </si>
  <si>
    <t>0108</t>
  </si>
  <si>
    <t>비      고</t>
  </si>
  <si>
    <t>A</t>
  </si>
  <si>
    <t>코드</t>
  </si>
  <si>
    <t>C</t>
  </si>
  <si>
    <t>가격정보</t>
  </si>
  <si>
    <t>물가자료</t>
  </si>
  <si>
    <t>물가정보</t>
  </si>
  <si>
    <t>조사가격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</si>
  <si>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</si>
  <si>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</si>
  <si>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</si>
  <si>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</si>
  <si>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</si>
  <si>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</si>
  <si>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</si>
  <si>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</si>
  <si>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</si>
  <si>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</si>
  <si>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</si>
  <si>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</si>
  <si>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 업 부 산 물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</si>
  <si>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</si>
  <si>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</si>
  <si>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</si>
  <si>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</si>
  <si>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</si>
  <si>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</si>
  <si>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</si>
  <si>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</si>
  <si>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</si>
  <si>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</si>
  <si>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</si>
  <si>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</si>
  <si>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</si>
  <si>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</si>
  <si>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</si>
  <si>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</si>
  <si>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</si>
  <si>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</si>
  <si>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직접노무비 * 4.5%</t>
  </si>
  <si>
    <t>CB</t>
  </si>
  <si>
    <t>노인장기요양보험료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</si>
  <si>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</si>
  <si>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</si>
  <si>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</si>
  <si>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</si>
  <si>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</si>
  <si>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</si>
  <si>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</si>
  <si>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</si>
  <si>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</si>
  <si>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</si>
  <si>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</si>
  <si>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</si>
  <si>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</si>
  <si>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</si>
  <si>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</si>
  <si>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</si>
  <si>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</si>
  <si>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</si>
  <si>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DK</t>
  </si>
  <si>
    <t>관  급  자  재  비</t>
  </si>
  <si>
    <t>&lt;부가세포함&gt;</t>
  </si>
  <si>
    <t>S2</t>
  </si>
  <si>
    <t>이 Sheet는 수정하지 마십시요</t>
  </si>
  <si>
    <t>공사구분</t>
  </si>
  <si>
    <t>D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</si>
  <si>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</si>
  <si>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</si>
  <si>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</si>
  <si>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</si>
  <si>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</si>
  <si>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</si>
  <si>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</si>
  <si>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</si>
  <si>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</si>
  <si>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</si>
  <si>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</si>
  <si>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</si>
  <si>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</si>
  <si>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</si>
  <si>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</si>
  <si>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</si>
  <si>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</si>
  <si>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</si>
  <si>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</si>
  <si>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</si>
  <si>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</si>
  <si>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</si>
  <si>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</si>
  <si>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</si>
  <si>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</si>
  <si>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운    반    비</t>
  </si>
  <si>
    <t>C1</t>
  </si>
  <si>
    <t>관 급 자 재 비</t>
  </si>
  <si>
    <t>DJ</t>
  </si>
  <si>
    <t>사 급 자 재 비</t>
  </si>
  <si>
    <t>D3</t>
  </si>
  <si>
    <t>...</t>
  </si>
  <si>
    <t>퇴직공제부금</t>
    <phoneticPr fontId="3" type="noConversion"/>
  </si>
  <si>
    <t>한  전  수  탁  비</t>
    <phoneticPr fontId="3" type="noConversion"/>
  </si>
  <si>
    <t>총   공   사    비</t>
    <phoneticPr fontId="3" type="noConversion"/>
  </si>
  <si>
    <t>합                 계</t>
    <phoneticPr fontId="3" type="noConversion"/>
  </si>
  <si>
    <t>화물용 엘리베이터</t>
    <phoneticPr fontId="3" type="noConversion"/>
  </si>
  <si>
    <t>승객용 엘리베이터</t>
    <phoneticPr fontId="3" type="noConversion"/>
  </si>
  <si>
    <t>3,000kg, 30m/min</t>
    <phoneticPr fontId="3" type="noConversion"/>
  </si>
  <si>
    <t>노무비 * 3.75%</t>
    <phoneticPr fontId="3" type="noConversion"/>
  </si>
  <si>
    <t>건명 : 대동 지식산업센터 전기공사 관급자재(승강기) 구매 설치</t>
    <phoneticPr fontId="3" type="noConversion"/>
  </si>
  <si>
    <t>직접노무비 * 3.23%</t>
    <phoneticPr fontId="3" type="noConversion"/>
  </si>
  <si>
    <t>건강보험료 * 8.51%</t>
    <phoneticPr fontId="3" type="noConversion"/>
  </si>
  <si>
    <t>01  대동 지식산업센터 전기공사</t>
    <phoneticPr fontId="3" type="noConversion"/>
  </si>
  <si>
    <t>0101  승강기 구매설치</t>
    <phoneticPr fontId="3" type="noConversion"/>
  </si>
  <si>
    <t>105m/min, 15인승, MRL, 중간빔 포함</t>
    <phoneticPr fontId="3" type="noConversion"/>
  </si>
  <si>
    <t>001  승강기 구매설치</t>
    <phoneticPr fontId="3" type="noConversion"/>
  </si>
  <si>
    <t>천단위 이하 절사</t>
    <phoneticPr fontId="3" type="noConversion"/>
  </si>
  <si>
    <t>원 가 계 산 서</t>
    <phoneticPr fontId="3" type="noConversion"/>
  </si>
  <si>
    <t>(재료비+직노) * 1.85%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</si>
</sst>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#,###;\-#,###;#;"/>
    <numFmt numFmtId="178" formatCode="&quot;₩&quot;#,##0_);[Red]\(&quot;₩&quot;#,##0\)"/>
  </numFmts>
  <fonts count="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0" fillId="0" borderId="0" xfId="0" quotePrefix="1" applyAlignment="1">
      <alignment vertical="top"/>
    </xf>
    <xf numFmtId="0" fontId="0" fillId="0" borderId="0" xfId="0" applyAlignment="1">
      <alignment vertical="top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top" wrapText="1"/>
    </xf>
    <xf numFmtId="0" fontId="0" fillId="0" borderId="1" xfId="0" quotePrefix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2" borderId="1" xfId="0" quotePrefix="1" applyFont="1" applyFill="1" applyBorder="1" applyAlignment="1">
      <alignment vertical="top" wrapText="1"/>
    </xf>
    <xf numFmtId="0" fontId="0" fillId="2" borderId="0" xfId="0" quotePrefix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>
      <alignment vertical="center"/>
    </xf>
    <xf numFmtId="0" fontId="5" fillId="3" borderId="1" xfId="0" quotePrefix="1" applyFont="1" applyFill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177" fontId="5" fillId="3" borderId="1" xfId="0" applyNumberFormat="1" applyFont="1" applyFill="1" applyBorder="1" applyAlignment="1">
      <alignment vertical="center" wrapText="1"/>
    </xf>
    <xf numFmtId="176" fontId="0" fillId="0" borderId="1" xfId="0" quotePrefix="1" applyNumberFormat="1" applyFont="1" applyBorder="1" applyAlignment="1">
      <alignment vertical="center" wrapText="1"/>
    </xf>
    <xf numFmtId="10" fontId="0" fillId="0" borderId="1" xfId="0" quotePrefix="1" applyNumberFormat="1" applyFont="1" applyBorder="1" applyAlignment="1">
      <alignment vertical="center" wrapText="1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42" fontId="0" fillId="0" borderId="1" xfId="0" quotePrefix="1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3" borderId="0" xfId="0" quotePrefix="1" applyFill="1">
      <alignment vertical="center"/>
    </xf>
    <xf numFmtId="0" fontId="0" fillId="3" borderId="1" xfId="0" quotePrefix="1" applyFont="1" applyFill="1" applyBorder="1" applyAlignment="1">
      <alignment horizontal="center" vertical="center" wrapText="1"/>
    </xf>
    <xf numFmtId="0" fontId="0" fillId="3" borderId="1" xfId="0" quotePrefix="1" applyFont="1" applyFill="1" applyBorder="1" applyAlignment="1">
      <alignment vertical="center" wrapText="1"/>
    </xf>
    <xf numFmtId="0" fontId="0" fillId="3" borderId="0" xfId="0" applyFill="1">
      <alignment vertical="center"/>
    </xf>
    <xf numFmtId="176" fontId="0" fillId="4" borderId="1" xfId="0" applyNumberFormat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178" fontId="6" fillId="0" borderId="0" xfId="0" applyNumberFormat="1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4" xfId="0" quotePrefix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abSelected="1" view="pageBreakPreview" topLeftCell="B1" zoomScale="85" zoomScaleNormal="85" zoomScaleSheetLayoutView="85" workbookViewId="0">
      <selection activeCell="B2" sqref="B2:E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43" t="s">
        <v>277</v>
      </c>
      <c r="C1" s="43"/>
      <c r="D1" s="43"/>
      <c r="E1" s="43"/>
      <c r="F1" s="43"/>
      <c r="G1" s="43"/>
    </row>
    <row r="2" spans="1:7" ht="21.95" customHeight="1" x14ac:dyDescent="0.3">
      <c r="B2" s="44" t="s">
        <v>269</v>
      </c>
      <c r="C2" s="44"/>
      <c r="D2" s="44"/>
      <c r="E2" s="44"/>
      <c r="F2" s="45">
        <f>E26</f>
        <v>0</v>
      </c>
      <c r="G2" s="45"/>
    </row>
    <row r="3" spans="1:7" ht="21.95" customHeight="1" x14ac:dyDescent="0.3">
      <c r="B3" s="46" t="s">
        <v>170</v>
      </c>
      <c r="C3" s="46"/>
      <c r="D3" s="46"/>
      <c r="E3" s="16" t="s">
        <v>171</v>
      </c>
      <c r="F3" s="16" t="s">
        <v>172</v>
      </c>
      <c r="G3" s="16" t="s">
        <v>162</v>
      </c>
    </row>
    <row r="4" spans="1:7" ht="21.95" customHeight="1" x14ac:dyDescent="0.3">
      <c r="A4" s="1" t="s">
        <v>177</v>
      </c>
      <c r="B4" s="47" t="s">
        <v>173</v>
      </c>
      <c r="C4" s="47" t="s">
        <v>174</v>
      </c>
      <c r="D4" s="17" t="s">
        <v>178</v>
      </c>
      <c r="E4" s="18">
        <f>TRUNC(공종별집계표!F5, 0)</f>
        <v>0</v>
      </c>
      <c r="F4" s="15" t="s">
        <v>50</v>
      </c>
      <c r="G4" s="15" t="s">
        <v>50</v>
      </c>
    </row>
    <row r="5" spans="1:7" ht="21.95" customHeight="1" x14ac:dyDescent="0.3">
      <c r="A5" s="1" t="s">
        <v>179</v>
      </c>
      <c r="B5" s="47"/>
      <c r="C5" s="47"/>
      <c r="D5" s="17" t="s">
        <v>180</v>
      </c>
      <c r="E5" s="18">
        <v>0</v>
      </c>
      <c r="F5" s="15" t="s">
        <v>50</v>
      </c>
      <c r="G5" s="15" t="s">
        <v>50</v>
      </c>
    </row>
    <row r="6" spans="1:7" ht="21.95" customHeight="1" x14ac:dyDescent="0.3">
      <c r="A6" s="1" t="s">
        <v>181</v>
      </c>
      <c r="B6" s="47"/>
      <c r="C6" s="47"/>
      <c r="D6" s="17" t="s">
        <v>182</v>
      </c>
      <c r="E6" s="18">
        <f>TRUNC(공종별집계표!T10, 0)</f>
        <v>0</v>
      </c>
      <c r="F6" s="15" t="s">
        <v>50</v>
      </c>
      <c r="G6" s="15" t="s">
        <v>50</v>
      </c>
    </row>
    <row r="7" spans="1:7" ht="21.95" customHeight="1" x14ac:dyDescent="0.3">
      <c r="A7" s="1" t="s">
        <v>183</v>
      </c>
      <c r="B7" s="47"/>
      <c r="C7" s="47"/>
      <c r="D7" s="17" t="s">
        <v>184</v>
      </c>
      <c r="E7" s="18">
        <f>TRUNC(E4+E5-E6, 0)</f>
        <v>0</v>
      </c>
      <c r="F7" s="15" t="s">
        <v>50</v>
      </c>
      <c r="G7" s="15" t="s">
        <v>50</v>
      </c>
    </row>
    <row r="8" spans="1:7" ht="21.95" customHeight="1" x14ac:dyDescent="0.3">
      <c r="A8" s="1" t="s">
        <v>185</v>
      </c>
      <c r="B8" s="47"/>
      <c r="C8" s="47" t="s">
        <v>175</v>
      </c>
      <c r="D8" s="17" t="s">
        <v>186</v>
      </c>
      <c r="E8" s="18">
        <f>TRUNC(공종별집계표!H5, 0)</f>
        <v>0</v>
      </c>
      <c r="F8" s="15" t="s">
        <v>50</v>
      </c>
      <c r="G8" s="15" t="s">
        <v>50</v>
      </c>
    </row>
    <row r="9" spans="1:7" ht="21.95" customHeight="1" x14ac:dyDescent="0.3">
      <c r="A9" s="1" t="s">
        <v>187</v>
      </c>
      <c r="B9" s="47"/>
      <c r="C9" s="47"/>
      <c r="D9" s="17" t="s">
        <v>188</v>
      </c>
      <c r="E9" s="18"/>
      <c r="F9" s="35"/>
      <c r="G9" s="15" t="s">
        <v>50</v>
      </c>
    </row>
    <row r="10" spans="1:7" ht="21.95" customHeight="1" x14ac:dyDescent="0.3">
      <c r="A10" s="1" t="s">
        <v>189</v>
      </c>
      <c r="B10" s="47"/>
      <c r="C10" s="47"/>
      <c r="D10" s="17" t="s">
        <v>184</v>
      </c>
      <c r="E10" s="18">
        <f>TRUNC(E8+E9, 0)</f>
        <v>0</v>
      </c>
      <c r="F10" s="15" t="s">
        <v>50</v>
      </c>
      <c r="G10" s="15" t="s">
        <v>50</v>
      </c>
    </row>
    <row r="11" spans="1:7" ht="21.95" customHeight="1" x14ac:dyDescent="0.3">
      <c r="A11" s="1" t="s">
        <v>190</v>
      </c>
      <c r="B11" s="47"/>
      <c r="C11" s="47" t="s">
        <v>176</v>
      </c>
      <c r="D11" s="17" t="s">
        <v>191</v>
      </c>
      <c r="E11" s="18">
        <f>TRUNC(공종별집계표!J5, 0)</f>
        <v>0</v>
      </c>
      <c r="F11" s="15" t="s">
        <v>50</v>
      </c>
      <c r="G11" s="15" t="s">
        <v>50</v>
      </c>
    </row>
    <row r="12" spans="1:7" ht="21.95" customHeight="1" x14ac:dyDescent="0.3">
      <c r="A12" s="1" t="s">
        <v>192</v>
      </c>
      <c r="B12" s="47"/>
      <c r="C12" s="47"/>
      <c r="D12" s="17" t="s">
        <v>193</v>
      </c>
      <c r="E12" s="18">
        <f>TRUNC(E10*0.0375, 0)</f>
        <v>0</v>
      </c>
      <c r="F12" s="35" t="s">
        <v>268</v>
      </c>
      <c r="G12" s="15" t="s">
        <v>50</v>
      </c>
    </row>
    <row r="13" spans="1:7" ht="21.95" customHeight="1" x14ac:dyDescent="0.3">
      <c r="A13" s="1" t="s">
        <v>194</v>
      </c>
      <c r="B13" s="47"/>
      <c r="C13" s="47"/>
      <c r="D13" s="17" t="s">
        <v>195</v>
      </c>
      <c r="E13" s="18">
        <f>TRUNC(E10*0.0087, 0)</f>
        <v>0</v>
      </c>
      <c r="F13" s="34" t="s">
        <v>196</v>
      </c>
      <c r="G13" s="15" t="s">
        <v>50</v>
      </c>
    </row>
    <row r="14" spans="1:7" s="39" customFormat="1" ht="21.95" customHeight="1" x14ac:dyDescent="0.3">
      <c r="A14" s="36" t="s">
        <v>197</v>
      </c>
      <c r="B14" s="47"/>
      <c r="C14" s="47"/>
      <c r="D14" s="37" t="s">
        <v>198</v>
      </c>
      <c r="E14" s="40">
        <v>1900082</v>
      </c>
      <c r="F14" s="38" t="s">
        <v>270</v>
      </c>
      <c r="G14" s="38" t="s">
        <v>50</v>
      </c>
    </row>
    <row r="15" spans="1:7" s="39" customFormat="1" ht="21.95" customHeight="1" x14ac:dyDescent="0.3">
      <c r="A15" s="36" t="s">
        <v>199</v>
      </c>
      <c r="B15" s="47"/>
      <c r="C15" s="47"/>
      <c r="D15" s="37" t="s">
        <v>200</v>
      </c>
      <c r="E15" s="40">
        <v>2647174</v>
      </c>
      <c r="F15" s="38" t="s">
        <v>201</v>
      </c>
      <c r="G15" s="38" t="s">
        <v>50</v>
      </c>
    </row>
    <row r="16" spans="1:7" s="39" customFormat="1" ht="21.95" customHeight="1" x14ac:dyDescent="0.3">
      <c r="A16" s="36" t="s">
        <v>202</v>
      </c>
      <c r="B16" s="47"/>
      <c r="C16" s="47"/>
      <c r="D16" s="37" t="s">
        <v>203</v>
      </c>
      <c r="E16" s="40">
        <v>161696</v>
      </c>
      <c r="F16" s="38" t="s">
        <v>271</v>
      </c>
      <c r="G16" s="38" t="s">
        <v>50</v>
      </c>
    </row>
    <row r="17" spans="1:7" s="39" customFormat="1" ht="21.95" customHeight="1" x14ac:dyDescent="0.3">
      <c r="A17" s="36" t="s">
        <v>204</v>
      </c>
      <c r="B17" s="47"/>
      <c r="C17" s="47"/>
      <c r="D17" s="37" t="s">
        <v>205</v>
      </c>
      <c r="E17" s="40">
        <v>6316909</v>
      </c>
      <c r="F17" s="38" t="s">
        <v>278</v>
      </c>
      <c r="G17" s="38" t="s">
        <v>50</v>
      </c>
    </row>
    <row r="18" spans="1:7" ht="21.95" customHeight="1" x14ac:dyDescent="0.3">
      <c r="A18" s="22"/>
      <c r="B18" s="47"/>
      <c r="C18" s="47"/>
      <c r="D18" s="21" t="s">
        <v>261</v>
      </c>
      <c r="E18" s="18"/>
      <c r="F18" s="20"/>
      <c r="G18" s="20"/>
    </row>
    <row r="19" spans="1:7" ht="21.95" customHeight="1" x14ac:dyDescent="0.3">
      <c r="A19" s="1" t="s">
        <v>206</v>
      </c>
      <c r="B19" s="47"/>
      <c r="C19" s="47"/>
      <c r="D19" s="17" t="s">
        <v>207</v>
      </c>
      <c r="E19" s="18"/>
      <c r="F19" s="19"/>
      <c r="G19" s="15" t="s">
        <v>50</v>
      </c>
    </row>
    <row r="20" spans="1:7" ht="21.95" customHeight="1" x14ac:dyDescent="0.3">
      <c r="A20" s="1" t="s">
        <v>208</v>
      </c>
      <c r="B20" s="47"/>
      <c r="C20" s="47"/>
      <c r="D20" s="17" t="s">
        <v>184</v>
      </c>
      <c r="E20" s="18"/>
      <c r="F20" s="15" t="s">
        <v>50</v>
      </c>
      <c r="G20" s="15" t="s">
        <v>50</v>
      </c>
    </row>
    <row r="21" spans="1:7" ht="21.95" customHeight="1" x14ac:dyDescent="0.3">
      <c r="A21" s="1" t="s">
        <v>209</v>
      </c>
      <c r="B21" s="41" t="s">
        <v>210</v>
      </c>
      <c r="C21" s="41"/>
      <c r="D21" s="42"/>
      <c r="E21" s="18">
        <f>TRUNC(E7+E10+E20, 0)</f>
        <v>0</v>
      </c>
      <c r="F21" s="15" t="s">
        <v>50</v>
      </c>
      <c r="G21" s="15" t="s">
        <v>50</v>
      </c>
    </row>
    <row r="22" spans="1:7" ht="21.95" customHeight="1" x14ac:dyDescent="0.3">
      <c r="A22" s="1" t="s">
        <v>211</v>
      </c>
      <c r="B22" s="42" t="s">
        <v>212</v>
      </c>
      <c r="C22" s="42"/>
      <c r="D22" s="42"/>
      <c r="E22" s="18"/>
      <c r="F22" s="15"/>
      <c r="G22" s="15" t="s">
        <v>50</v>
      </c>
    </row>
    <row r="23" spans="1:7" ht="21.95" customHeight="1" x14ac:dyDescent="0.3">
      <c r="A23" s="1" t="s">
        <v>213</v>
      </c>
      <c r="B23" s="42" t="s">
        <v>214</v>
      </c>
      <c r="C23" s="42"/>
      <c r="D23" s="42"/>
      <c r="E23" s="18"/>
      <c r="F23" s="15"/>
      <c r="G23" s="30"/>
    </row>
    <row r="24" spans="1:7" ht="21.95" customHeight="1" x14ac:dyDescent="0.3">
      <c r="A24" s="1" t="s">
        <v>215</v>
      </c>
      <c r="B24" s="42" t="s">
        <v>216</v>
      </c>
      <c r="C24" s="42"/>
      <c r="D24" s="42"/>
      <c r="E24" s="18">
        <f>TRUNC(E21+E22+E23, -4)</f>
        <v>0</v>
      </c>
      <c r="F24" s="35" t="s">
        <v>276</v>
      </c>
      <c r="G24" s="31"/>
    </row>
    <row r="25" spans="1:7" ht="21.95" customHeight="1" x14ac:dyDescent="0.3">
      <c r="A25" s="1" t="s">
        <v>217</v>
      </c>
      <c r="B25" s="42" t="s">
        <v>218</v>
      </c>
      <c r="C25" s="42"/>
      <c r="D25" s="42"/>
      <c r="E25" s="18">
        <f>TRUNC(E24*0.1, 0)</f>
        <v>0</v>
      </c>
      <c r="F25" s="15" t="s">
        <v>219</v>
      </c>
      <c r="G25" s="15" t="s">
        <v>50</v>
      </c>
    </row>
    <row r="26" spans="1:7" ht="21.95" customHeight="1" x14ac:dyDescent="0.3">
      <c r="A26" s="1" t="s">
        <v>220</v>
      </c>
      <c r="B26" s="42" t="s">
        <v>221</v>
      </c>
      <c r="C26" s="42"/>
      <c r="D26" s="42"/>
      <c r="E26" s="18">
        <f>TRUNC(E24+E25, 0)</f>
        <v>0</v>
      </c>
      <c r="F26" s="15" t="s">
        <v>50</v>
      </c>
      <c r="G26" s="15" t="s">
        <v>50</v>
      </c>
    </row>
    <row r="27" spans="1:7" ht="21.95" hidden="1" customHeight="1" x14ac:dyDescent="0.3">
      <c r="A27" s="1" t="s">
        <v>222</v>
      </c>
      <c r="B27" s="42" t="s">
        <v>223</v>
      </c>
      <c r="C27" s="42"/>
      <c r="D27" s="42"/>
      <c r="E27" s="18">
        <v>76813000</v>
      </c>
      <c r="F27" s="15" t="s">
        <v>50</v>
      </c>
      <c r="G27" s="15" t="s">
        <v>224</v>
      </c>
    </row>
    <row r="28" spans="1:7" ht="21.95" hidden="1" customHeight="1" x14ac:dyDescent="0.3">
      <c r="A28" s="1" t="s">
        <v>225</v>
      </c>
      <c r="B28" s="42" t="s">
        <v>263</v>
      </c>
      <c r="C28" s="42"/>
      <c r="D28" s="42"/>
      <c r="E28" s="18">
        <f>TRUNC(E26+E27, 0)</f>
        <v>76813000</v>
      </c>
      <c r="F28" s="15" t="s">
        <v>50</v>
      </c>
      <c r="G28" s="15" t="s">
        <v>50</v>
      </c>
    </row>
    <row r="29" spans="1:7" ht="23.25" hidden="1" customHeight="1" x14ac:dyDescent="0.3">
      <c r="B29" s="48" t="s">
        <v>262</v>
      </c>
      <c r="C29" s="49"/>
      <c r="D29" s="50"/>
      <c r="E29" s="33">
        <f>7167000</f>
        <v>7167000</v>
      </c>
      <c r="F29" s="32"/>
      <c r="G29" s="32"/>
    </row>
    <row r="30" spans="1:7" ht="23.25" hidden="1" customHeight="1" x14ac:dyDescent="0.3">
      <c r="B30" s="48" t="s">
        <v>264</v>
      </c>
      <c r="C30" s="49"/>
      <c r="D30" s="50"/>
      <c r="E30" s="33">
        <f>E28+E29</f>
        <v>83980000</v>
      </c>
      <c r="F30" s="32"/>
      <c r="G30" s="32"/>
    </row>
  </sheetData>
  <mergeCells count="18">
    <mergeCell ref="B23:D23"/>
    <mergeCell ref="B24:D24"/>
    <mergeCell ref="B25:D25"/>
    <mergeCell ref="B26:D26"/>
    <mergeCell ref="B30:D30"/>
    <mergeCell ref="B29:D29"/>
    <mergeCell ref="B27:D27"/>
    <mergeCell ref="B28:D28"/>
    <mergeCell ref="B21:D21"/>
    <mergeCell ref="B22:D22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5"/>
  <sheetViews>
    <sheetView topLeftCell="A2" zoomScale="80" zoomScaleNormal="80" workbookViewId="0">
      <selection activeCell="E5" sqref="E5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</row>
    <row r="2" spans="1:20" ht="30" customHeight="1" x14ac:dyDescent="0.3">
      <c r="A2" s="55" t="str">
        <f>원가계산서!B2</f>
        <v>건명 : 대동 지식산업센터 전기공사 관급자재(승강기) 구매 설치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</row>
    <row r="3" spans="1:20" ht="30" customHeight="1" x14ac:dyDescent="0.3">
      <c r="A3" s="52" t="s">
        <v>1</v>
      </c>
      <c r="B3" s="52" t="s">
        <v>2</v>
      </c>
      <c r="C3" s="52" t="s">
        <v>3</v>
      </c>
      <c r="D3" s="52" t="s">
        <v>4</v>
      </c>
      <c r="E3" s="52" t="s">
        <v>5</v>
      </c>
      <c r="F3" s="52"/>
      <c r="G3" s="52" t="s">
        <v>8</v>
      </c>
      <c r="H3" s="52"/>
      <c r="I3" s="52" t="s">
        <v>9</v>
      </c>
      <c r="J3" s="52"/>
      <c r="K3" s="52" t="s">
        <v>10</v>
      </c>
      <c r="L3" s="52"/>
      <c r="M3" s="52" t="s">
        <v>11</v>
      </c>
      <c r="N3" s="51" t="s">
        <v>12</v>
      </c>
      <c r="O3" s="51" t="s">
        <v>13</v>
      </c>
      <c r="P3" s="51" t="s">
        <v>14</v>
      </c>
      <c r="Q3" s="51" t="s">
        <v>15</v>
      </c>
      <c r="R3" s="51" t="s">
        <v>16</v>
      </c>
      <c r="S3" s="51" t="s">
        <v>17</v>
      </c>
      <c r="T3" s="51" t="s">
        <v>18</v>
      </c>
    </row>
    <row r="4" spans="1:20" ht="30" customHeight="1" x14ac:dyDescent="0.3">
      <c r="A4" s="53"/>
      <c r="B4" s="53"/>
      <c r="C4" s="53"/>
      <c r="D4" s="53"/>
      <c r="E4" s="9" t="s">
        <v>6</v>
      </c>
      <c r="F4" s="9" t="s">
        <v>7</v>
      </c>
      <c r="G4" s="9" t="s">
        <v>6</v>
      </c>
      <c r="H4" s="9" t="s">
        <v>7</v>
      </c>
      <c r="I4" s="9" t="s">
        <v>6</v>
      </c>
      <c r="J4" s="9" t="s">
        <v>7</v>
      </c>
      <c r="K4" s="9" t="s">
        <v>6</v>
      </c>
      <c r="L4" s="9" t="s">
        <v>7</v>
      </c>
      <c r="M4" s="53"/>
      <c r="N4" s="51"/>
      <c r="O4" s="51"/>
      <c r="P4" s="51"/>
      <c r="Q4" s="51"/>
      <c r="R4" s="51"/>
      <c r="S4" s="51"/>
      <c r="T4" s="51"/>
    </row>
    <row r="5" spans="1:20" ht="30" customHeight="1" x14ac:dyDescent="0.3">
      <c r="A5" s="10" t="s">
        <v>272</v>
      </c>
      <c r="B5" s="10" t="s">
        <v>50</v>
      </c>
      <c r="C5" s="10" t="s">
        <v>50</v>
      </c>
      <c r="D5" s="11">
        <v>1</v>
      </c>
      <c r="E5" s="12">
        <f>F6+F7+F8+F9+F11+F12</f>
        <v>0</v>
      </c>
      <c r="F5" s="12">
        <f t="shared" ref="F5:F12" si="0">E5*D5</f>
        <v>0</v>
      </c>
      <c r="G5" s="12">
        <f>H6+H7+H8+H9+H11+H12</f>
        <v>0</v>
      </c>
      <c r="H5" s="12">
        <f t="shared" ref="H5:H12" si="1">G5*D5</f>
        <v>0</v>
      </c>
      <c r="I5" s="12">
        <f>J6+J7+J8+J9+J11+J12</f>
        <v>0</v>
      </c>
      <c r="J5" s="12">
        <f t="shared" ref="J5:J12" si="2">I5*D5</f>
        <v>0</v>
      </c>
      <c r="K5" s="12">
        <f t="shared" ref="K5:K12" si="3">E5+G5+I5</f>
        <v>0</v>
      </c>
      <c r="L5" s="12">
        <f t="shared" ref="L5:L12" si="4">F5+H5+J5</f>
        <v>0</v>
      </c>
      <c r="M5" s="10" t="s">
        <v>50</v>
      </c>
      <c r="N5" s="2" t="s">
        <v>51</v>
      </c>
      <c r="O5" s="2" t="s">
        <v>50</v>
      </c>
      <c r="P5" s="2" t="s">
        <v>50</v>
      </c>
      <c r="Q5" s="2" t="s">
        <v>50</v>
      </c>
      <c r="R5" s="3">
        <v>1</v>
      </c>
      <c r="S5" s="2" t="s">
        <v>50</v>
      </c>
      <c r="T5" s="6"/>
    </row>
    <row r="6" spans="1:20" ht="30" customHeight="1" x14ac:dyDescent="0.3">
      <c r="A6" s="10" t="s">
        <v>273</v>
      </c>
      <c r="B6" s="10" t="s">
        <v>50</v>
      </c>
      <c r="C6" s="10" t="s">
        <v>50</v>
      </c>
      <c r="D6" s="11">
        <v>1</v>
      </c>
      <c r="E6" s="12">
        <f>공종별내역서!F24</f>
        <v>0</v>
      </c>
      <c r="F6" s="12">
        <f t="shared" si="0"/>
        <v>0</v>
      </c>
      <c r="G6" s="12">
        <f>공종별내역서!H24</f>
        <v>0</v>
      </c>
      <c r="H6" s="12">
        <f t="shared" si="1"/>
        <v>0</v>
      </c>
      <c r="I6" s="12">
        <f>공종별내역서!J24</f>
        <v>0</v>
      </c>
      <c r="J6" s="12">
        <f t="shared" si="2"/>
        <v>0</v>
      </c>
      <c r="K6" s="12">
        <f t="shared" si="3"/>
        <v>0</v>
      </c>
      <c r="L6" s="12">
        <f t="shared" si="4"/>
        <v>0</v>
      </c>
      <c r="M6" s="10" t="s">
        <v>50</v>
      </c>
      <c r="N6" s="2" t="s">
        <v>52</v>
      </c>
      <c r="O6" s="2" t="s">
        <v>50</v>
      </c>
      <c r="P6" s="2" t="s">
        <v>51</v>
      </c>
      <c r="Q6" s="2" t="s">
        <v>50</v>
      </c>
      <c r="R6" s="3">
        <v>2</v>
      </c>
      <c r="S6" s="2" t="s">
        <v>50</v>
      </c>
      <c r="T6" s="6"/>
    </row>
    <row r="7" spans="1:20" ht="30" hidden="1" customHeight="1" x14ac:dyDescent="0.3">
      <c r="A7" s="10"/>
      <c r="B7" s="10" t="s">
        <v>50</v>
      </c>
      <c r="C7" s="10" t="s">
        <v>50</v>
      </c>
      <c r="D7" s="11">
        <v>1</v>
      </c>
      <c r="E7" s="12">
        <v>0</v>
      </c>
      <c r="F7" s="12">
        <f t="shared" si="0"/>
        <v>0</v>
      </c>
      <c r="G7" s="12">
        <v>0</v>
      </c>
      <c r="H7" s="12">
        <f t="shared" si="1"/>
        <v>0</v>
      </c>
      <c r="I7" s="12">
        <v>0</v>
      </c>
      <c r="J7" s="12">
        <f t="shared" si="2"/>
        <v>0</v>
      </c>
      <c r="K7" s="12">
        <f t="shared" si="3"/>
        <v>0</v>
      </c>
      <c r="L7" s="12">
        <f t="shared" si="4"/>
        <v>0</v>
      </c>
      <c r="M7" s="10" t="s">
        <v>50</v>
      </c>
      <c r="N7" s="2" t="s">
        <v>128</v>
      </c>
      <c r="O7" s="2" t="s">
        <v>50</v>
      </c>
      <c r="P7" s="2" t="s">
        <v>51</v>
      </c>
      <c r="Q7" s="2" t="s">
        <v>50</v>
      </c>
      <c r="R7" s="3">
        <v>2</v>
      </c>
      <c r="S7" s="2" t="s">
        <v>50</v>
      </c>
      <c r="T7" s="6"/>
    </row>
    <row r="8" spans="1:20" ht="30" customHeight="1" x14ac:dyDescent="0.3">
      <c r="A8" s="10"/>
      <c r="B8" s="10"/>
      <c r="C8" s="10"/>
      <c r="D8" s="11"/>
      <c r="E8" s="12"/>
      <c r="F8" s="12"/>
      <c r="G8" s="12"/>
      <c r="H8" s="12"/>
      <c r="I8" s="12"/>
      <c r="J8" s="12"/>
      <c r="K8" s="12"/>
      <c r="L8" s="12"/>
      <c r="M8" s="10" t="s">
        <v>50</v>
      </c>
      <c r="N8" s="2" t="s">
        <v>156</v>
      </c>
      <c r="O8" s="2" t="s">
        <v>50</v>
      </c>
      <c r="P8" s="2" t="s">
        <v>51</v>
      </c>
      <c r="Q8" s="2" t="s">
        <v>50</v>
      </c>
      <c r="R8" s="3">
        <v>2</v>
      </c>
      <c r="S8" s="2" t="s">
        <v>50</v>
      </c>
      <c r="T8" s="6"/>
    </row>
    <row r="9" spans="1:20" ht="30" customHeight="1" x14ac:dyDescent="0.3">
      <c r="A9" s="10"/>
      <c r="B9" s="10"/>
      <c r="C9" s="10"/>
      <c r="D9" s="11"/>
      <c r="E9" s="12"/>
      <c r="F9" s="12"/>
      <c r="G9" s="12"/>
      <c r="H9" s="12"/>
      <c r="I9" s="12"/>
      <c r="J9" s="12"/>
      <c r="K9" s="12"/>
      <c r="L9" s="12"/>
      <c r="M9" s="10" t="s">
        <v>50</v>
      </c>
      <c r="N9" s="2" t="s">
        <v>157</v>
      </c>
      <c r="O9" s="2" t="s">
        <v>50</v>
      </c>
      <c r="P9" s="2" t="s">
        <v>51</v>
      </c>
      <c r="Q9" s="2" t="s">
        <v>50</v>
      </c>
      <c r="R9" s="3">
        <v>2</v>
      </c>
      <c r="S9" s="2" t="s">
        <v>50</v>
      </c>
      <c r="T9" s="6"/>
    </row>
    <row r="10" spans="1:20" ht="30" customHeight="1" x14ac:dyDescent="0.3">
      <c r="A10" s="10"/>
      <c r="B10" s="10"/>
      <c r="C10" s="10"/>
      <c r="D10" s="11"/>
      <c r="E10" s="12"/>
      <c r="F10" s="12"/>
      <c r="G10" s="12"/>
      <c r="H10" s="12"/>
      <c r="I10" s="12"/>
      <c r="J10" s="12"/>
      <c r="K10" s="12"/>
      <c r="L10" s="12"/>
      <c r="M10" s="10" t="s">
        <v>50</v>
      </c>
      <c r="N10" s="2" t="s">
        <v>158</v>
      </c>
      <c r="O10" s="2" t="s">
        <v>50</v>
      </c>
      <c r="P10" s="2" t="s">
        <v>50</v>
      </c>
      <c r="Q10" s="2" t="s">
        <v>159</v>
      </c>
      <c r="R10" s="3">
        <v>2</v>
      </c>
      <c r="S10" s="2" t="s">
        <v>50</v>
      </c>
      <c r="T10" s="6">
        <f>L10*1</f>
        <v>0</v>
      </c>
    </row>
    <row r="11" spans="1:20" ht="30" customHeight="1" x14ac:dyDescent="0.3">
      <c r="A11" s="10"/>
      <c r="B11" s="10"/>
      <c r="C11" s="10"/>
      <c r="D11" s="11"/>
      <c r="E11" s="12"/>
      <c r="F11" s="12"/>
      <c r="G11" s="12"/>
      <c r="H11" s="12"/>
      <c r="I11" s="12"/>
      <c r="J11" s="12"/>
      <c r="K11" s="12"/>
      <c r="L11" s="12"/>
      <c r="M11" s="10" t="s">
        <v>50</v>
      </c>
      <c r="N11" s="2" t="s">
        <v>160</v>
      </c>
      <c r="O11" s="2" t="s">
        <v>50</v>
      </c>
      <c r="P11" s="2" t="s">
        <v>51</v>
      </c>
      <c r="Q11" s="2" t="s">
        <v>50</v>
      </c>
      <c r="R11" s="3">
        <v>2</v>
      </c>
      <c r="S11" s="2" t="s">
        <v>50</v>
      </c>
      <c r="T11" s="6"/>
    </row>
    <row r="12" spans="1:20" ht="30" customHeight="1" x14ac:dyDescent="0.3">
      <c r="A12" s="10"/>
      <c r="B12" s="10" t="s">
        <v>50</v>
      </c>
      <c r="C12" s="10" t="s">
        <v>50</v>
      </c>
      <c r="D12" s="11"/>
      <c r="E12" s="12">
        <v>0</v>
      </c>
      <c r="F12" s="12">
        <f t="shared" si="0"/>
        <v>0</v>
      </c>
      <c r="G12" s="12">
        <v>0</v>
      </c>
      <c r="H12" s="12">
        <f t="shared" si="1"/>
        <v>0</v>
      </c>
      <c r="I12" s="12">
        <v>0</v>
      </c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50</v>
      </c>
      <c r="N12" s="2" t="s">
        <v>161</v>
      </c>
      <c r="O12" s="2" t="s">
        <v>50</v>
      </c>
      <c r="P12" s="2" t="s">
        <v>51</v>
      </c>
      <c r="Q12" s="2" t="s">
        <v>50</v>
      </c>
      <c r="R12" s="3">
        <v>2</v>
      </c>
      <c r="S12" s="2" t="s">
        <v>50</v>
      </c>
      <c r="T12" s="6"/>
    </row>
    <row r="13" spans="1:20" ht="30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T13" s="5"/>
    </row>
    <row r="14" spans="1:20" ht="30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T14" s="5"/>
    </row>
    <row r="15" spans="1:20" ht="30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T15" s="5"/>
    </row>
    <row r="16" spans="1:20" ht="30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T16" s="5"/>
    </row>
    <row r="17" spans="1:20" ht="30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T17" s="5"/>
    </row>
    <row r="18" spans="1:20" ht="30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T18" s="5"/>
    </row>
    <row r="19" spans="1:20" ht="30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T19" s="5"/>
    </row>
    <row r="20" spans="1:20" ht="30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T20" s="5"/>
    </row>
    <row r="21" spans="1:20" ht="30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T21" s="5"/>
    </row>
    <row r="22" spans="1:20" ht="30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T22" s="5"/>
    </row>
    <row r="23" spans="1:20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T23" s="5"/>
    </row>
    <row r="24" spans="1:20" ht="30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T24" s="5"/>
    </row>
    <row r="25" spans="1:20" ht="30" customHeight="1" x14ac:dyDescent="0.3">
      <c r="A25" s="10" t="s">
        <v>125</v>
      </c>
      <c r="B25" s="11"/>
      <c r="C25" s="11"/>
      <c r="D25" s="11"/>
      <c r="E25" s="11"/>
      <c r="F25" s="12">
        <f>F5</f>
        <v>0</v>
      </c>
      <c r="G25" s="11"/>
      <c r="H25" s="12">
        <f>H5</f>
        <v>0</v>
      </c>
      <c r="I25" s="11"/>
      <c r="J25" s="12">
        <f>J5</f>
        <v>0</v>
      </c>
      <c r="K25" s="11"/>
      <c r="L25" s="12">
        <f>L5</f>
        <v>0</v>
      </c>
      <c r="M25" s="11"/>
      <c r="T25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48"/>
  <sheetViews>
    <sheetView view="pageBreakPreview" zoomScale="75" zoomScaleNormal="100" zoomScaleSheetLayoutView="75" workbookViewId="0">
      <selection activeCell="B55" sqref="B5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55" t="str">
        <f>공종별집계표!A2</f>
        <v>건명 : 대동 지식산업센터 전기공사 관급자재(승강기) 구매 설치</v>
      </c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</row>
    <row r="2" spans="1:48" ht="30" customHeight="1" x14ac:dyDescent="0.3">
      <c r="A2" s="52" t="s">
        <v>1</v>
      </c>
      <c r="B2" s="52" t="s">
        <v>2</v>
      </c>
      <c r="C2" s="52" t="s">
        <v>3</v>
      </c>
      <c r="D2" s="52" t="s">
        <v>4</v>
      </c>
      <c r="E2" s="52" t="s">
        <v>5</v>
      </c>
      <c r="F2" s="52"/>
      <c r="G2" s="52" t="s">
        <v>8</v>
      </c>
      <c r="H2" s="52"/>
      <c r="I2" s="52" t="s">
        <v>9</v>
      </c>
      <c r="J2" s="52"/>
      <c r="K2" s="52" t="s">
        <v>10</v>
      </c>
      <c r="L2" s="52"/>
      <c r="M2" s="52" t="s">
        <v>11</v>
      </c>
      <c r="N2" s="51" t="s">
        <v>19</v>
      </c>
      <c r="O2" s="51" t="s">
        <v>13</v>
      </c>
      <c r="P2" s="51" t="s">
        <v>20</v>
      </c>
      <c r="Q2" s="51" t="s">
        <v>12</v>
      </c>
      <c r="R2" s="51" t="s">
        <v>21</v>
      </c>
      <c r="S2" s="51" t="s">
        <v>22</v>
      </c>
      <c r="T2" s="51" t="s">
        <v>23</v>
      </c>
      <c r="U2" s="51" t="s">
        <v>24</v>
      </c>
      <c r="V2" s="51" t="s">
        <v>25</v>
      </c>
      <c r="W2" s="51" t="s">
        <v>26</v>
      </c>
      <c r="X2" s="51" t="s">
        <v>27</v>
      </c>
      <c r="Y2" s="51" t="s">
        <v>28</v>
      </c>
      <c r="Z2" s="51" t="s">
        <v>29</v>
      </c>
      <c r="AA2" s="51" t="s">
        <v>30</v>
      </c>
      <c r="AB2" s="51" t="s">
        <v>31</v>
      </c>
      <c r="AC2" s="51" t="s">
        <v>32</v>
      </c>
      <c r="AD2" s="51" t="s">
        <v>33</v>
      </c>
      <c r="AE2" s="51" t="s">
        <v>34</v>
      </c>
      <c r="AF2" s="51" t="s">
        <v>35</v>
      </c>
      <c r="AG2" s="51" t="s">
        <v>36</v>
      </c>
      <c r="AH2" s="51" t="s">
        <v>37</v>
      </c>
      <c r="AI2" s="51" t="s">
        <v>38</v>
      </c>
      <c r="AJ2" s="51" t="s">
        <v>39</v>
      </c>
      <c r="AK2" s="51" t="s">
        <v>40</v>
      </c>
      <c r="AL2" s="51" t="s">
        <v>41</v>
      </c>
      <c r="AM2" s="51" t="s">
        <v>42</v>
      </c>
      <c r="AN2" s="51" t="s">
        <v>43</v>
      </c>
      <c r="AO2" s="51" t="s">
        <v>44</v>
      </c>
      <c r="AP2" s="51" t="s">
        <v>45</v>
      </c>
      <c r="AQ2" s="51" t="s">
        <v>46</v>
      </c>
      <c r="AR2" s="51" t="s">
        <v>47</v>
      </c>
      <c r="AS2" s="51" t="s">
        <v>15</v>
      </c>
      <c r="AT2" s="51" t="s">
        <v>16</v>
      </c>
      <c r="AU2" s="51" t="s">
        <v>48</v>
      </c>
      <c r="AV2" s="51" t="s">
        <v>49</v>
      </c>
    </row>
    <row r="3" spans="1:48" ht="30" customHeight="1" x14ac:dyDescent="0.3">
      <c r="A3" s="52"/>
      <c r="B3" s="52"/>
      <c r="C3" s="52"/>
      <c r="D3" s="52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52"/>
      <c r="N3" s="51"/>
      <c r="O3" s="51"/>
      <c r="P3" s="51"/>
      <c r="Q3" s="51"/>
      <c r="R3" s="51"/>
      <c r="S3" s="51"/>
      <c r="T3" s="51"/>
      <c r="U3" s="51"/>
      <c r="V3" s="51"/>
      <c r="W3" s="51"/>
      <c r="X3" s="51"/>
      <c r="Y3" s="51"/>
      <c r="Z3" s="51"/>
      <c r="AA3" s="51"/>
      <c r="AB3" s="51"/>
      <c r="AC3" s="51"/>
      <c r="AD3" s="51"/>
      <c r="AE3" s="51"/>
      <c r="AF3" s="51"/>
      <c r="AG3" s="51"/>
      <c r="AH3" s="51"/>
      <c r="AI3" s="51"/>
      <c r="AJ3" s="51"/>
      <c r="AK3" s="51"/>
      <c r="AL3" s="51"/>
      <c r="AM3" s="51"/>
      <c r="AN3" s="51"/>
      <c r="AO3" s="51"/>
      <c r="AP3" s="51"/>
      <c r="AQ3" s="51"/>
      <c r="AR3" s="51"/>
      <c r="AS3" s="51"/>
      <c r="AT3" s="51"/>
      <c r="AU3" s="51"/>
      <c r="AV3" s="51"/>
    </row>
    <row r="4" spans="1:48" ht="30" customHeight="1" x14ac:dyDescent="0.3">
      <c r="A4" s="10" t="s">
        <v>275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3"/>
      <c r="O4" s="3"/>
      <c r="P4" s="3"/>
      <c r="Q4" s="2" t="s">
        <v>52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10" t="s">
        <v>266</v>
      </c>
      <c r="B5" s="10" t="s">
        <v>274</v>
      </c>
      <c r="C5" s="10" t="s">
        <v>53</v>
      </c>
      <c r="D5" s="11">
        <v>4</v>
      </c>
      <c r="E5" s="13"/>
      <c r="F5" s="13">
        <f t="shared" ref="F5:F6" si="0">TRUNC(E5*D5, 0)</f>
        <v>0</v>
      </c>
      <c r="G5" s="13"/>
      <c r="H5" s="13">
        <f t="shared" ref="H5:H6" si="1">TRUNC(G5*D5, 0)</f>
        <v>0</v>
      </c>
      <c r="I5" s="13"/>
      <c r="J5" s="13">
        <f t="shared" ref="J5:J6" si="2">TRUNC(I5*D5, 0)</f>
        <v>0</v>
      </c>
      <c r="K5" s="13">
        <f t="shared" ref="K5:K6" si="3">TRUNC(E5+G5+I5, 0)</f>
        <v>0</v>
      </c>
      <c r="L5" s="13">
        <f t="shared" ref="L5:L6" si="4">TRUNC(F5+H5+J5, 0)</f>
        <v>0</v>
      </c>
      <c r="M5" s="10"/>
      <c r="N5" s="2" t="s">
        <v>54</v>
      </c>
      <c r="O5" s="2" t="s">
        <v>50</v>
      </c>
      <c r="P5" s="2" t="s">
        <v>50</v>
      </c>
      <c r="Q5" s="2" t="s">
        <v>52</v>
      </c>
      <c r="R5" s="2" t="s">
        <v>55</v>
      </c>
      <c r="S5" s="2" t="s">
        <v>56</v>
      </c>
      <c r="T5" s="2" t="s">
        <v>56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50</v>
      </c>
      <c r="AS5" s="2" t="s">
        <v>50</v>
      </c>
      <c r="AT5" s="3"/>
      <c r="AU5" s="2" t="s">
        <v>57</v>
      </c>
      <c r="AV5" s="3">
        <v>313</v>
      </c>
    </row>
    <row r="6" spans="1:48" ht="30" customHeight="1" x14ac:dyDescent="0.3">
      <c r="A6" s="10" t="s">
        <v>265</v>
      </c>
      <c r="B6" s="10" t="s">
        <v>267</v>
      </c>
      <c r="C6" s="10" t="s">
        <v>58</v>
      </c>
      <c r="D6" s="11">
        <v>1</v>
      </c>
      <c r="E6" s="13"/>
      <c r="F6" s="13">
        <f t="shared" si="0"/>
        <v>0</v>
      </c>
      <c r="G6" s="13"/>
      <c r="H6" s="13">
        <f t="shared" si="1"/>
        <v>0</v>
      </c>
      <c r="I6" s="13"/>
      <c r="J6" s="13">
        <f t="shared" si="2"/>
        <v>0</v>
      </c>
      <c r="K6" s="13">
        <f t="shared" si="3"/>
        <v>0</v>
      </c>
      <c r="L6" s="13">
        <f t="shared" si="4"/>
        <v>0</v>
      </c>
      <c r="M6" s="10"/>
      <c r="N6" s="2" t="s">
        <v>59</v>
      </c>
      <c r="O6" s="2" t="s">
        <v>50</v>
      </c>
      <c r="P6" s="2" t="s">
        <v>50</v>
      </c>
      <c r="Q6" s="2" t="s">
        <v>52</v>
      </c>
      <c r="R6" s="2" t="s">
        <v>55</v>
      </c>
      <c r="S6" s="2" t="s">
        <v>56</v>
      </c>
      <c r="T6" s="2" t="s">
        <v>56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50</v>
      </c>
      <c r="AS6" s="2" t="s">
        <v>50</v>
      </c>
      <c r="AT6" s="3"/>
      <c r="AU6" s="2" t="s">
        <v>60</v>
      </c>
      <c r="AV6" s="3">
        <v>182</v>
      </c>
    </row>
    <row r="7" spans="1:48" s="26" customFormat="1" ht="30" customHeight="1" x14ac:dyDescent="0.3">
      <c r="A7" s="27"/>
      <c r="B7" s="27"/>
      <c r="C7" s="27"/>
      <c r="D7" s="28"/>
      <c r="E7" s="29"/>
      <c r="F7" s="29"/>
      <c r="G7" s="29"/>
      <c r="H7" s="29"/>
      <c r="I7" s="29"/>
      <c r="J7" s="29"/>
      <c r="K7" s="29"/>
      <c r="L7" s="29"/>
      <c r="M7" s="10"/>
      <c r="N7" s="24"/>
      <c r="O7" s="24"/>
      <c r="P7" s="24"/>
      <c r="Q7" s="24"/>
      <c r="R7" s="24"/>
      <c r="S7" s="24"/>
      <c r="T7" s="24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4"/>
      <c r="AS7" s="24"/>
      <c r="AT7" s="25"/>
      <c r="AU7" s="24"/>
      <c r="AV7" s="25"/>
    </row>
    <row r="8" spans="1:48" ht="30" customHeight="1" x14ac:dyDescent="0.3">
      <c r="A8" s="10"/>
      <c r="B8" s="10"/>
      <c r="C8" s="10"/>
      <c r="D8" s="11"/>
      <c r="E8" s="13"/>
      <c r="F8" s="13"/>
      <c r="G8" s="13"/>
      <c r="H8" s="13"/>
      <c r="I8" s="13"/>
      <c r="J8" s="13"/>
      <c r="K8" s="13"/>
      <c r="L8" s="13"/>
      <c r="M8" s="10"/>
      <c r="N8" s="2" t="s">
        <v>61</v>
      </c>
      <c r="O8" s="2" t="s">
        <v>50</v>
      </c>
      <c r="P8" s="2" t="s">
        <v>50</v>
      </c>
      <c r="Q8" s="2" t="s">
        <v>52</v>
      </c>
      <c r="R8" s="2" t="s">
        <v>55</v>
      </c>
      <c r="S8" s="2" t="s">
        <v>56</v>
      </c>
      <c r="T8" s="2" t="s">
        <v>56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50</v>
      </c>
      <c r="AS8" s="2" t="s">
        <v>50</v>
      </c>
      <c r="AT8" s="3"/>
      <c r="AU8" s="2" t="s">
        <v>62</v>
      </c>
      <c r="AV8" s="3">
        <v>342</v>
      </c>
    </row>
    <row r="9" spans="1:48" ht="30" customHeight="1" x14ac:dyDescent="0.3">
      <c r="A9" s="10"/>
      <c r="B9" s="10"/>
      <c r="C9" s="10"/>
      <c r="D9" s="11"/>
      <c r="E9" s="13"/>
      <c r="F9" s="13"/>
      <c r="G9" s="13"/>
      <c r="H9" s="13"/>
      <c r="I9" s="13"/>
      <c r="J9" s="13"/>
      <c r="K9" s="13"/>
      <c r="L9" s="13"/>
      <c r="M9" s="10"/>
      <c r="N9" s="2" t="s">
        <v>63</v>
      </c>
      <c r="O9" s="2" t="s">
        <v>50</v>
      </c>
      <c r="P9" s="2" t="s">
        <v>50</v>
      </c>
      <c r="Q9" s="2" t="s">
        <v>52</v>
      </c>
      <c r="R9" s="2" t="s">
        <v>55</v>
      </c>
      <c r="S9" s="2" t="s">
        <v>56</v>
      </c>
      <c r="T9" s="2" t="s">
        <v>56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50</v>
      </c>
      <c r="AS9" s="2" t="s">
        <v>50</v>
      </c>
      <c r="AT9" s="3"/>
      <c r="AU9" s="2" t="s">
        <v>64</v>
      </c>
      <c r="AV9" s="3">
        <v>343</v>
      </c>
    </row>
    <row r="10" spans="1:48" ht="30" customHeight="1" x14ac:dyDescent="0.3">
      <c r="A10" s="10"/>
      <c r="B10" s="10"/>
      <c r="C10" s="10"/>
      <c r="D10" s="11"/>
      <c r="E10" s="13"/>
      <c r="F10" s="13"/>
      <c r="G10" s="13"/>
      <c r="H10" s="13"/>
      <c r="I10" s="13"/>
      <c r="J10" s="13"/>
      <c r="K10" s="13"/>
      <c r="L10" s="13"/>
      <c r="M10" s="10"/>
      <c r="N10" s="2" t="s">
        <v>65</v>
      </c>
      <c r="O10" s="2" t="s">
        <v>50</v>
      </c>
      <c r="P10" s="2" t="s">
        <v>50</v>
      </c>
      <c r="Q10" s="2" t="s">
        <v>52</v>
      </c>
      <c r="R10" s="2" t="s">
        <v>55</v>
      </c>
      <c r="S10" s="2" t="s">
        <v>56</v>
      </c>
      <c r="T10" s="2" t="s">
        <v>56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50</v>
      </c>
      <c r="AS10" s="2" t="s">
        <v>50</v>
      </c>
      <c r="AT10" s="3"/>
      <c r="AU10" s="2" t="s">
        <v>66</v>
      </c>
      <c r="AV10" s="3">
        <v>294</v>
      </c>
    </row>
    <row r="11" spans="1:48" ht="30" customHeight="1" x14ac:dyDescent="0.3">
      <c r="A11" s="10"/>
      <c r="B11" s="10"/>
      <c r="C11" s="10"/>
      <c r="D11" s="11"/>
      <c r="E11" s="13"/>
      <c r="F11" s="13"/>
      <c r="G11" s="13"/>
      <c r="H11" s="13"/>
      <c r="I11" s="13"/>
      <c r="J11" s="13"/>
      <c r="K11" s="13"/>
      <c r="L11" s="13"/>
      <c r="M11" s="10"/>
      <c r="N11" s="2" t="s">
        <v>71</v>
      </c>
      <c r="O11" s="2" t="s">
        <v>50</v>
      </c>
      <c r="P11" s="2" t="s">
        <v>50</v>
      </c>
      <c r="Q11" s="2" t="s">
        <v>52</v>
      </c>
      <c r="R11" s="2" t="s">
        <v>55</v>
      </c>
      <c r="S11" s="2" t="s">
        <v>56</v>
      </c>
      <c r="T11" s="2" t="s">
        <v>56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50</v>
      </c>
      <c r="AS11" s="2" t="s">
        <v>50</v>
      </c>
      <c r="AT11" s="3"/>
      <c r="AU11" s="2" t="s">
        <v>72</v>
      </c>
      <c r="AV11" s="3">
        <v>293</v>
      </c>
    </row>
    <row r="12" spans="1:48" ht="30" customHeight="1" x14ac:dyDescent="0.3">
      <c r="A12" s="10"/>
      <c r="B12" s="10"/>
      <c r="C12" s="10"/>
      <c r="D12" s="11"/>
      <c r="E12" s="13"/>
      <c r="F12" s="13"/>
      <c r="G12" s="13"/>
      <c r="H12" s="13"/>
      <c r="I12" s="13"/>
      <c r="J12" s="13"/>
      <c r="K12" s="13"/>
      <c r="L12" s="13"/>
      <c r="M12" s="10"/>
      <c r="N12" s="2" t="s">
        <v>75</v>
      </c>
      <c r="O12" s="2" t="s">
        <v>50</v>
      </c>
      <c r="P12" s="2" t="s">
        <v>50</v>
      </c>
      <c r="Q12" s="2" t="s">
        <v>52</v>
      </c>
      <c r="R12" s="2" t="s">
        <v>55</v>
      </c>
      <c r="S12" s="2" t="s">
        <v>56</v>
      </c>
      <c r="T12" s="2" t="s">
        <v>56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50</v>
      </c>
      <c r="AS12" s="2" t="s">
        <v>50</v>
      </c>
      <c r="AT12" s="3"/>
      <c r="AU12" s="2" t="s">
        <v>76</v>
      </c>
      <c r="AV12" s="3">
        <v>311</v>
      </c>
    </row>
    <row r="13" spans="1:48" ht="30" customHeight="1" x14ac:dyDescent="0.3">
      <c r="A13" s="10"/>
      <c r="B13" s="10"/>
      <c r="C13" s="10"/>
      <c r="D13" s="11"/>
      <c r="E13" s="13"/>
      <c r="F13" s="13"/>
      <c r="G13" s="13"/>
      <c r="H13" s="13"/>
      <c r="I13" s="13"/>
      <c r="J13" s="13"/>
      <c r="K13" s="13"/>
      <c r="L13" s="13"/>
      <c r="M13" s="10"/>
      <c r="N13" s="2" t="s">
        <v>77</v>
      </c>
      <c r="O13" s="2" t="s">
        <v>50</v>
      </c>
      <c r="P13" s="2" t="s">
        <v>50</v>
      </c>
      <c r="Q13" s="2" t="s">
        <v>52</v>
      </c>
      <c r="R13" s="2" t="s">
        <v>55</v>
      </c>
      <c r="S13" s="2" t="s">
        <v>56</v>
      </c>
      <c r="T13" s="2" t="s">
        <v>56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50</v>
      </c>
      <c r="AS13" s="2" t="s">
        <v>50</v>
      </c>
      <c r="AT13" s="3"/>
      <c r="AU13" s="2" t="s">
        <v>78</v>
      </c>
      <c r="AV13" s="3">
        <v>327</v>
      </c>
    </row>
    <row r="14" spans="1:48" ht="30" customHeight="1" x14ac:dyDescent="0.3">
      <c r="A14" s="10"/>
      <c r="B14" s="10"/>
      <c r="C14" s="10"/>
      <c r="D14" s="11"/>
      <c r="E14" s="13"/>
      <c r="F14" s="13"/>
      <c r="G14" s="13"/>
      <c r="H14" s="13"/>
      <c r="I14" s="13"/>
      <c r="J14" s="13"/>
      <c r="K14" s="13"/>
      <c r="L14" s="13"/>
      <c r="M14" s="10"/>
      <c r="N14" s="2" t="s">
        <v>81</v>
      </c>
      <c r="O14" s="2" t="s">
        <v>50</v>
      </c>
      <c r="P14" s="2" t="s">
        <v>50</v>
      </c>
      <c r="Q14" s="2" t="s">
        <v>52</v>
      </c>
      <c r="R14" s="2" t="s">
        <v>55</v>
      </c>
      <c r="S14" s="2" t="s">
        <v>56</v>
      </c>
      <c r="T14" s="2" t="s">
        <v>56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50</v>
      </c>
      <c r="AS14" s="2" t="s">
        <v>50</v>
      </c>
      <c r="AT14" s="3"/>
      <c r="AU14" s="2" t="s">
        <v>82</v>
      </c>
      <c r="AV14" s="3">
        <v>341</v>
      </c>
    </row>
    <row r="15" spans="1:48" ht="30" customHeight="1" x14ac:dyDescent="0.3">
      <c r="A15" s="10"/>
      <c r="B15" s="10"/>
      <c r="C15" s="10"/>
      <c r="D15" s="11"/>
      <c r="E15" s="13"/>
      <c r="F15" s="13"/>
      <c r="G15" s="13"/>
      <c r="H15" s="13"/>
      <c r="I15" s="13"/>
      <c r="J15" s="13"/>
      <c r="K15" s="13"/>
      <c r="L15" s="13"/>
      <c r="M15" s="10"/>
      <c r="N15" s="2" t="s">
        <v>86</v>
      </c>
      <c r="O15" s="2" t="s">
        <v>50</v>
      </c>
      <c r="P15" s="2" t="s">
        <v>50</v>
      </c>
      <c r="Q15" s="2" t="s">
        <v>52</v>
      </c>
      <c r="R15" s="2" t="s">
        <v>55</v>
      </c>
      <c r="S15" s="2" t="s">
        <v>56</v>
      </c>
      <c r="T15" s="2" t="s">
        <v>56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50</v>
      </c>
      <c r="AS15" s="2" t="s">
        <v>50</v>
      </c>
      <c r="AT15" s="3"/>
      <c r="AU15" s="2" t="s">
        <v>87</v>
      </c>
      <c r="AV15" s="3">
        <v>121</v>
      </c>
    </row>
    <row r="16" spans="1:48" ht="30" customHeight="1" x14ac:dyDescent="0.3">
      <c r="A16" s="10"/>
      <c r="B16" s="10"/>
      <c r="C16" s="10"/>
      <c r="D16" s="11"/>
      <c r="E16" s="13"/>
      <c r="F16" s="13"/>
      <c r="G16" s="13"/>
      <c r="H16" s="13"/>
      <c r="I16" s="13"/>
      <c r="J16" s="13"/>
      <c r="K16" s="13"/>
      <c r="L16" s="13"/>
      <c r="M16" s="10"/>
      <c r="N16" s="2" t="s">
        <v>90</v>
      </c>
      <c r="O16" s="2" t="s">
        <v>50</v>
      </c>
      <c r="P16" s="2" t="s">
        <v>50</v>
      </c>
      <c r="Q16" s="2" t="s">
        <v>52</v>
      </c>
      <c r="R16" s="2" t="s">
        <v>55</v>
      </c>
      <c r="S16" s="2" t="s">
        <v>56</v>
      </c>
      <c r="T16" s="2" t="s">
        <v>56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50</v>
      </c>
      <c r="AS16" s="2" t="s">
        <v>50</v>
      </c>
      <c r="AT16" s="3"/>
      <c r="AU16" s="2" t="s">
        <v>91</v>
      </c>
      <c r="AV16" s="3">
        <v>10</v>
      </c>
    </row>
    <row r="17" spans="1:48" ht="30" customHeight="1" x14ac:dyDescent="0.3">
      <c r="A17" s="10"/>
      <c r="B17" s="10"/>
      <c r="C17" s="10"/>
      <c r="D17" s="11"/>
      <c r="E17" s="13"/>
      <c r="F17" s="13"/>
      <c r="G17" s="13"/>
      <c r="H17" s="13"/>
      <c r="I17" s="13"/>
      <c r="J17" s="13"/>
      <c r="K17" s="13"/>
      <c r="L17" s="13"/>
      <c r="M17" s="10"/>
      <c r="N17" s="2" t="s">
        <v>96</v>
      </c>
      <c r="O17" s="2" t="s">
        <v>50</v>
      </c>
      <c r="P17" s="2" t="s">
        <v>50</v>
      </c>
      <c r="Q17" s="2" t="s">
        <v>52</v>
      </c>
      <c r="R17" s="2" t="s">
        <v>55</v>
      </c>
      <c r="S17" s="2" t="s">
        <v>56</v>
      </c>
      <c r="T17" s="2" t="s">
        <v>56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50</v>
      </c>
      <c r="AS17" s="2" t="s">
        <v>50</v>
      </c>
      <c r="AT17" s="3"/>
      <c r="AU17" s="2" t="s">
        <v>97</v>
      </c>
      <c r="AV17" s="3">
        <v>64</v>
      </c>
    </row>
    <row r="18" spans="1:48" ht="30" customHeight="1" x14ac:dyDescent="0.3">
      <c r="A18" s="10"/>
      <c r="B18" s="10"/>
      <c r="C18" s="10"/>
      <c r="D18" s="11"/>
      <c r="E18" s="13"/>
      <c r="F18" s="13"/>
      <c r="G18" s="13"/>
      <c r="H18" s="13"/>
      <c r="I18" s="13"/>
      <c r="J18" s="13"/>
      <c r="K18" s="13"/>
      <c r="L18" s="13"/>
      <c r="M18" s="10"/>
      <c r="N18" s="2" t="s">
        <v>100</v>
      </c>
      <c r="O18" s="2" t="s">
        <v>50</v>
      </c>
      <c r="P18" s="2" t="s">
        <v>50</v>
      </c>
      <c r="Q18" s="2" t="s">
        <v>52</v>
      </c>
      <c r="R18" s="2" t="s">
        <v>55</v>
      </c>
      <c r="S18" s="2" t="s">
        <v>56</v>
      </c>
      <c r="T18" s="2" t="s">
        <v>56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50</v>
      </c>
      <c r="AS18" s="2" t="s">
        <v>50</v>
      </c>
      <c r="AT18" s="3"/>
      <c r="AU18" s="2" t="s">
        <v>101</v>
      </c>
      <c r="AV18" s="3">
        <v>213</v>
      </c>
    </row>
    <row r="19" spans="1:48" ht="30" customHeight="1" x14ac:dyDescent="0.3">
      <c r="A19" s="10"/>
      <c r="B19" s="10"/>
      <c r="C19" s="10"/>
      <c r="D19" s="11"/>
      <c r="E19" s="13"/>
      <c r="F19" s="13"/>
      <c r="G19" s="13"/>
      <c r="H19" s="13"/>
      <c r="I19" s="13"/>
      <c r="J19" s="13"/>
      <c r="K19" s="13"/>
      <c r="L19" s="13"/>
      <c r="M19" s="10"/>
      <c r="N19" s="2" t="s">
        <v>104</v>
      </c>
      <c r="O19" s="2" t="s">
        <v>50</v>
      </c>
      <c r="P19" s="2" t="s">
        <v>50</v>
      </c>
      <c r="Q19" s="2" t="s">
        <v>52</v>
      </c>
      <c r="R19" s="2" t="s">
        <v>55</v>
      </c>
      <c r="S19" s="2" t="s">
        <v>56</v>
      </c>
      <c r="T19" s="2" t="s">
        <v>56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50</v>
      </c>
      <c r="AS19" s="2" t="s">
        <v>50</v>
      </c>
      <c r="AT19" s="3"/>
      <c r="AU19" s="2" t="s">
        <v>105</v>
      </c>
      <c r="AV19" s="3">
        <v>65</v>
      </c>
    </row>
    <row r="20" spans="1:48" ht="30" customHeight="1" x14ac:dyDescent="0.3">
      <c r="A20" s="10"/>
      <c r="B20" s="10"/>
      <c r="C20" s="10"/>
      <c r="D20" s="11"/>
      <c r="E20" s="13"/>
      <c r="F20" s="13"/>
      <c r="G20" s="13"/>
      <c r="H20" s="13"/>
      <c r="I20" s="13"/>
      <c r="J20" s="13"/>
      <c r="K20" s="13"/>
      <c r="L20" s="13"/>
      <c r="M20" s="10"/>
      <c r="N20" s="2" t="s">
        <v>112</v>
      </c>
      <c r="O20" s="2" t="s">
        <v>50</v>
      </c>
      <c r="P20" s="2" t="s">
        <v>50</v>
      </c>
      <c r="Q20" s="2" t="s">
        <v>52</v>
      </c>
      <c r="R20" s="2" t="s">
        <v>55</v>
      </c>
      <c r="S20" s="2" t="s">
        <v>56</v>
      </c>
      <c r="T20" s="2" t="s">
        <v>56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50</v>
      </c>
      <c r="AS20" s="2" t="s">
        <v>50</v>
      </c>
      <c r="AT20" s="3"/>
      <c r="AU20" s="2" t="s">
        <v>113</v>
      </c>
      <c r="AV20" s="3">
        <v>15</v>
      </c>
    </row>
    <row r="21" spans="1:48" ht="30" customHeight="1" x14ac:dyDescent="0.3">
      <c r="A21" s="10"/>
      <c r="B21" s="10"/>
      <c r="C21" s="10"/>
      <c r="D21" s="11"/>
      <c r="E21" s="13"/>
      <c r="F21" s="13"/>
      <c r="G21" s="13"/>
      <c r="H21" s="13"/>
      <c r="I21" s="13"/>
      <c r="J21" s="13"/>
      <c r="K21" s="13"/>
      <c r="L21" s="13"/>
      <c r="M21" s="10"/>
      <c r="N21" s="2" t="s">
        <v>118</v>
      </c>
      <c r="O21" s="2" t="s">
        <v>50</v>
      </c>
      <c r="P21" s="2" t="s">
        <v>50</v>
      </c>
      <c r="Q21" s="2" t="s">
        <v>52</v>
      </c>
      <c r="R21" s="2" t="s">
        <v>56</v>
      </c>
      <c r="S21" s="2" t="s">
        <v>55</v>
      </c>
      <c r="T21" s="2" t="s">
        <v>56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50</v>
      </c>
      <c r="AS21" s="2" t="s">
        <v>50</v>
      </c>
      <c r="AT21" s="3"/>
      <c r="AU21" s="2" t="s">
        <v>119</v>
      </c>
      <c r="AV21" s="3">
        <v>295</v>
      </c>
    </row>
    <row r="22" spans="1:48" ht="30" customHeight="1" x14ac:dyDescent="0.3">
      <c r="A22" s="10"/>
      <c r="B22" s="10"/>
      <c r="C22" s="10"/>
      <c r="D22" s="11"/>
      <c r="E22" s="13"/>
      <c r="F22" s="13"/>
      <c r="G22" s="13"/>
      <c r="H22" s="13"/>
      <c r="I22" s="13"/>
      <c r="J22" s="13"/>
      <c r="K22" s="13"/>
      <c r="L22" s="13"/>
      <c r="M22" s="10"/>
      <c r="N22" s="2" t="s">
        <v>123</v>
      </c>
      <c r="O22" s="2" t="s">
        <v>50</v>
      </c>
      <c r="P22" s="2" t="s">
        <v>50</v>
      </c>
      <c r="Q22" s="2" t="s">
        <v>52</v>
      </c>
      <c r="R22" s="2" t="s">
        <v>56</v>
      </c>
      <c r="S22" s="2" t="s">
        <v>55</v>
      </c>
      <c r="T22" s="2" t="s">
        <v>56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50</v>
      </c>
      <c r="AS22" s="2" t="s">
        <v>50</v>
      </c>
      <c r="AT22" s="3"/>
      <c r="AU22" s="2" t="s">
        <v>124</v>
      </c>
      <c r="AV22" s="3">
        <v>296</v>
      </c>
    </row>
    <row r="23" spans="1:48" ht="30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</row>
    <row r="24" spans="1:48" ht="30" customHeight="1" x14ac:dyDescent="0.3">
      <c r="A24" s="10" t="s">
        <v>125</v>
      </c>
      <c r="B24" s="11"/>
      <c r="C24" s="11"/>
      <c r="D24" s="11"/>
      <c r="E24" s="11"/>
      <c r="F24" s="13">
        <f>SUM(F5:F23)</f>
        <v>0</v>
      </c>
      <c r="G24" s="11"/>
      <c r="H24" s="13">
        <f>SUM(H5:H23)</f>
        <v>0</v>
      </c>
      <c r="I24" s="11"/>
      <c r="J24" s="13">
        <f>SUM(J5:J23)</f>
        <v>0</v>
      </c>
      <c r="K24" s="11"/>
      <c r="L24" s="13">
        <f>SUM(L5:L23)</f>
        <v>0</v>
      </c>
      <c r="M24" s="11"/>
      <c r="N24" t="s">
        <v>126</v>
      </c>
    </row>
    <row r="25" spans="1:48" ht="30" hidden="1" customHeight="1" x14ac:dyDescent="0.3">
      <c r="A25" s="23" t="s">
        <v>127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8"/>
      <c r="O25" s="8"/>
      <c r="P25" s="8"/>
      <c r="Q25" s="7" t="s">
        <v>128</v>
      </c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</row>
    <row r="26" spans="1:48" ht="30" hidden="1" customHeight="1" x14ac:dyDescent="0.3">
      <c r="A26" s="10" t="s">
        <v>129</v>
      </c>
      <c r="B26" s="10" t="s">
        <v>130</v>
      </c>
      <c r="C26" s="10" t="s">
        <v>53</v>
      </c>
      <c r="D26" s="11">
        <v>1</v>
      </c>
      <c r="E26" s="13" t="e">
        <f>TRUNC(#REF!,0)</f>
        <v>#REF!</v>
      </c>
      <c r="F26" s="13" t="e">
        <f t="shared" ref="F26:F40" si="5">TRUNC(E26*D26, 0)</f>
        <v>#REF!</v>
      </c>
      <c r="G26" s="13" t="e">
        <f>TRUNC(#REF!,0)</f>
        <v>#REF!</v>
      </c>
      <c r="H26" s="13" t="e">
        <f t="shared" ref="H26:H40" si="6">TRUNC(G26*D26, 0)</f>
        <v>#REF!</v>
      </c>
      <c r="I26" s="13" t="e">
        <f>TRUNC(#REF!,0)</f>
        <v>#REF!</v>
      </c>
      <c r="J26" s="13" t="e">
        <f t="shared" ref="J26:J40" si="7">TRUNC(I26*D26, 0)</f>
        <v>#REF!</v>
      </c>
      <c r="K26" s="13" t="e">
        <f t="shared" ref="K26:K40" si="8">TRUNC(E26+G26+I26, 0)</f>
        <v>#REF!</v>
      </c>
      <c r="L26" s="13" t="e">
        <f t="shared" ref="L26:L40" si="9">TRUNC(F26+H26+J26, 0)</f>
        <v>#REF!</v>
      </c>
      <c r="M26" s="10" t="s">
        <v>131</v>
      </c>
      <c r="N26" s="2" t="s">
        <v>132</v>
      </c>
      <c r="O26" s="2" t="s">
        <v>50</v>
      </c>
      <c r="P26" s="2" t="s">
        <v>50</v>
      </c>
      <c r="Q26" s="2" t="s">
        <v>128</v>
      </c>
      <c r="R26" s="2" t="s">
        <v>55</v>
      </c>
      <c r="S26" s="2" t="s">
        <v>56</v>
      </c>
      <c r="T26" s="2" t="s">
        <v>56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50</v>
      </c>
      <c r="AS26" s="2" t="s">
        <v>50</v>
      </c>
      <c r="AT26" s="3"/>
      <c r="AU26" s="2" t="s">
        <v>133</v>
      </c>
      <c r="AV26" s="3">
        <v>325</v>
      </c>
    </row>
    <row r="27" spans="1:48" ht="30" hidden="1" customHeight="1" x14ac:dyDescent="0.3">
      <c r="A27" s="10" t="s">
        <v>134</v>
      </c>
      <c r="B27" s="10" t="s">
        <v>135</v>
      </c>
      <c r="C27" s="10" t="s">
        <v>58</v>
      </c>
      <c r="D27" s="11">
        <v>8</v>
      </c>
      <c r="E27" s="13" t="e">
        <f>TRUNC(#REF!,0)</f>
        <v>#REF!</v>
      </c>
      <c r="F27" s="13" t="e">
        <f t="shared" si="5"/>
        <v>#REF!</v>
      </c>
      <c r="G27" s="13" t="e">
        <f>TRUNC(#REF!,0)</f>
        <v>#REF!</v>
      </c>
      <c r="H27" s="13" t="e">
        <f t="shared" si="6"/>
        <v>#REF!</v>
      </c>
      <c r="I27" s="13" t="e">
        <f>TRUNC(#REF!,0)</f>
        <v>#REF!</v>
      </c>
      <c r="J27" s="13" t="e">
        <f t="shared" si="7"/>
        <v>#REF!</v>
      </c>
      <c r="K27" s="13" t="e">
        <f t="shared" si="8"/>
        <v>#REF!</v>
      </c>
      <c r="L27" s="13" t="e">
        <f t="shared" si="9"/>
        <v>#REF!</v>
      </c>
      <c r="M27" s="10" t="s">
        <v>136</v>
      </c>
      <c r="N27" s="2" t="s">
        <v>137</v>
      </c>
      <c r="O27" s="2" t="s">
        <v>50</v>
      </c>
      <c r="P27" s="2" t="s">
        <v>50</v>
      </c>
      <c r="Q27" s="2" t="s">
        <v>128</v>
      </c>
      <c r="R27" s="2" t="s">
        <v>55</v>
      </c>
      <c r="S27" s="2" t="s">
        <v>56</v>
      </c>
      <c r="T27" s="2" t="s">
        <v>56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50</v>
      </c>
      <c r="AS27" s="2" t="s">
        <v>50</v>
      </c>
      <c r="AT27" s="3"/>
      <c r="AU27" s="2" t="s">
        <v>138</v>
      </c>
      <c r="AV27" s="3">
        <v>289</v>
      </c>
    </row>
    <row r="28" spans="1:48" ht="30" hidden="1" customHeight="1" x14ac:dyDescent="0.3">
      <c r="A28" s="10" t="s">
        <v>139</v>
      </c>
      <c r="B28" s="10" t="s">
        <v>140</v>
      </c>
      <c r="C28" s="10" t="s">
        <v>58</v>
      </c>
      <c r="D28" s="11">
        <v>8</v>
      </c>
      <c r="E28" s="13" t="e">
        <f>TRUNC(#REF!,0)</f>
        <v>#REF!</v>
      </c>
      <c r="F28" s="13" t="e">
        <f t="shared" si="5"/>
        <v>#REF!</v>
      </c>
      <c r="G28" s="13" t="e">
        <f>TRUNC(#REF!,0)</f>
        <v>#REF!</v>
      </c>
      <c r="H28" s="13" t="e">
        <f t="shared" si="6"/>
        <v>#REF!</v>
      </c>
      <c r="I28" s="13" t="e">
        <f>TRUNC(#REF!,0)</f>
        <v>#REF!</v>
      </c>
      <c r="J28" s="13" t="e">
        <f t="shared" si="7"/>
        <v>#REF!</v>
      </c>
      <c r="K28" s="13" t="e">
        <f t="shared" si="8"/>
        <v>#REF!</v>
      </c>
      <c r="L28" s="13" t="e">
        <f t="shared" si="9"/>
        <v>#REF!</v>
      </c>
      <c r="M28" s="10" t="s">
        <v>141</v>
      </c>
      <c r="N28" s="2" t="s">
        <v>142</v>
      </c>
      <c r="O28" s="2" t="s">
        <v>50</v>
      </c>
      <c r="P28" s="2" t="s">
        <v>50</v>
      </c>
      <c r="Q28" s="2" t="s">
        <v>128</v>
      </c>
      <c r="R28" s="2" t="s">
        <v>55</v>
      </c>
      <c r="S28" s="2" t="s">
        <v>56</v>
      </c>
      <c r="T28" s="2" t="s">
        <v>56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50</v>
      </c>
      <c r="AS28" s="2" t="s">
        <v>50</v>
      </c>
      <c r="AT28" s="3"/>
      <c r="AU28" s="2" t="s">
        <v>143</v>
      </c>
      <c r="AV28" s="3">
        <v>290</v>
      </c>
    </row>
    <row r="29" spans="1:48" ht="30" hidden="1" customHeight="1" x14ac:dyDescent="0.3">
      <c r="A29" s="10" t="s">
        <v>67</v>
      </c>
      <c r="B29" s="10" t="s">
        <v>73</v>
      </c>
      <c r="C29" s="10" t="s">
        <v>69</v>
      </c>
      <c r="D29" s="11">
        <v>100</v>
      </c>
      <c r="E29" s="13" t="e">
        <f>TRUNC(#REF!,0)</f>
        <v>#REF!</v>
      </c>
      <c r="F29" s="13" t="e">
        <f t="shared" si="5"/>
        <v>#REF!</v>
      </c>
      <c r="G29" s="13" t="e">
        <f>TRUNC(#REF!,0)</f>
        <v>#REF!</v>
      </c>
      <c r="H29" s="13" t="e">
        <f t="shared" si="6"/>
        <v>#REF!</v>
      </c>
      <c r="I29" s="13" t="e">
        <f>TRUNC(#REF!,0)</f>
        <v>#REF!</v>
      </c>
      <c r="J29" s="13" t="e">
        <f t="shared" si="7"/>
        <v>#REF!</v>
      </c>
      <c r="K29" s="13" t="e">
        <f t="shared" si="8"/>
        <v>#REF!</v>
      </c>
      <c r="L29" s="13" t="e">
        <f t="shared" si="9"/>
        <v>#REF!</v>
      </c>
      <c r="M29" s="10" t="s">
        <v>74</v>
      </c>
      <c r="N29" s="2" t="s">
        <v>75</v>
      </c>
      <c r="O29" s="2" t="s">
        <v>50</v>
      </c>
      <c r="P29" s="2" t="s">
        <v>50</v>
      </c>
      <c r="Q29" s="2" t="s">
        <v>128</v>
      </c>
      <c r="R29" s="2" t="s">
        <v>55</v>
      </c>
      <c r="S29" s="2" t="s">
        <v>56</v>
      </c>
      <c r="T29" s="2" t="s">
        <v>56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50</v>
      </c>
      <c r="AS29" s="2" t="s">
        <v>50</v>
      </c>
      <c r="AT29" s="3"/>
      <c r="AU29" s="2" t="s">
        <v>144</v>
      </c>
      <c r="AV29" s="3">
        <v>312</v>
      </c>
    </row>
    <row r="30" spans="1:48" ht="30" hidden="1" customHeight="1" x14ac:dyDescent="0.3">
      <c r="A30" s="10" t="s">
        <v>67</v>
      </c>
      <c r="B30" s="10" t="s">
        <v>68</v>
      </c>
      <c r="C30" s="10" t="s">
        <v>69</v>
      </c>
      <c r="D30" s="11">
        <v>169</v>
      </c>
      <c r="E30" s="13" t="e">
        <f>TRUNC(#REF!,0)</f>
        <v>#REF!</v>
      </c>
      <c r="F30" s="13" t="e">
        <f t="shared" si="5"/>
        <v>#REF!</v>
      </c>
      <c r="G30" s="13" t="e">
        <f>TRUNC(#REF!,0)</f>
        <v>#REF!</v>
      </c>
      <c r="H30" s="13" t="e">
        <f t="shared" si="6"/>
        <v>#REF!</v>
      </c>
      <c r="I30" s="13" t="e">
        <f>TRUNC(#REF!,0)</f>
        <v>#REF!</v>
      </c>
      <c r="J30" s="13" t="e">
        <f t="shared" si="7"/>
        <v>#REF!</v>
      </c>
      <c r="K30" s="13" t="e">
        <f t="shared" si="8"/>
        <v>#REF!</v>
      </c>
      <c r="L30" s="13" t="e">
        <f t="shared" si="9"/>
        <v>#REF!</v>
      </c>
      <c r="M30" s="10" t="s">
        <v>70</v>
      </c>
      <c r="N30" s="2" t="s">
        <v>71</v>
      </c>
      <c r="O30" s="2" t="s">
        <v>50</v>
      </c>
      <c r="P30" s="2" t="s">
        <v>50</v>
      </c>
      <c r="Q30" s="2" t="s">
        <v>128</v>
      </c>
      <c r="R30" s="2" t="s">
        <v>55</v>
      </c>
      <c r="S30" s="2" t="s">
        <v>56</v>
      </c>
      <c r="T30" s="2" t="s">
        <v>56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50</v>
      </c>
      <c r="AS30" s="2" t="s">
        <v>50</v>
      </c>
      <c r="AT30" s="3"/>
      <c r="AU30" s="2" t="s">
        <v>145</v>
      </c>
      <c r="AV30" s="3">
        <v>291</v>
      </c>
    </row>
    <row r="31" spans="1:48" ht="30" hidden="1" customHeight="1" x14ac:dyDescent="0.3">
      <c r="A31" s="10" t="s">
        <v>67</v>
      </c>
      <c r="B31" s="10" t="s">
        <v>79</v>
      </c>
      <c r="C31" s="10" t="s">
        <v>69</v>
      </c>
      <c r="D31" s="11">
        <v>56</v>
      </c>
      <c r="E31" s="13" t="e">
        <f>TRUNC(#REF!,0)</f>
        <v>#REF!</v>
      </c>
      <c r="F31" s="13" t="e">
        <f t="shared" si="5"/>
        <v>#REF!</v>
      </c>
      <c r="G31" s="13" t="e">
        <f>TRUNC(#REF!,0)</f>
        <v>#REF!</v>
      </c>
      <c r="H31" s="13" t="e">
        <f t="shared" si="6"/>
        <v>#REF!</v>
      </c>
      <c r="I31" s="13" t="e">
        <f>TRUNC(#REF!,0)</f>
        <v>#REF!</v>
      </c>
      <c r="J31" s="13" t="e">
        <f t="shared" si="7"/>
        <v>#REF!</v>
      </c>
      <c r="K31" s="13" t="e">
        <f t="shared" si="8"/>
        <v>#REF!</v>
      </c>
      <c r="L31" s="13" t="e">
        <f t="shared" si="9"/>
        <v>#REF!</v>
      </c>
      <c r="M31" s="10" t="s">
        <v>80</v>
      </c>
      <c r="N31" s="2" t="s">
        <v>81</v>
      </c>
      <c r="O31" s="2" t="s">
        <v>50</v>
      </c>
      <c r="P31" s="2" t="s">
        <v>50</v>
      </c>
      <c r="Q31" s="2" t="s">
        <v>128</v>
      </c>
      <c r="R31" s="2" t="s">
        <v>55</v>
      </c>
      <c r="S31" s="2" t="s">
        <v>56</v>
      </c>
      <c r="T31" s="2" t="s">
        <v>56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50</v>
      </c>
      <c r="AS31" s="2" t="s">
        <v>50</v>
      </c>
      <c r="AT31" s="3"/>
      <c r="AU31" s="2" t="s">
        <v>146</v>
      </c>
      <c r="AV31" s="3">
        <v>279</v>
      </c>
    </row>
    <row r="32" spans="1:48" ht="30" hidden="1" customHeight="1" x14ac:dyDescent="0.3">
      <c r="A32" s="10" t="s">
        <v>83</v>
      </c>
      <c r="B32" s="10" t="s">
        <v>88</v>
      </c>
      <c r="C32" s="10" t="s">
        <v>69</v>
      </c>
      <c r="D32" s="11">
        <v>213</v>
      </c>
      <c r="E32" s="13" t="e">
        <f>TRUNC(#REF!,0)</f>
        <v>#REF!</v>
      </c>
      <c r="F32" s="13" t="e">
        <f t="shared" si="5"/>
        <v>#REF!</v>
      </c>
      <c r="G32" s="13" t="e">
        <f>TRUNC(#REF!,0)</f>
        <v>#REF!</v>
      </c>
      <c r="H32" s="13" t="e">
        <f t="shared" si="6"/>
        <v>#REF!</v>
      </c>
      <c r="I32" s="13" t="e">
        <f>TRUNC(#REF!,0)</f>
        <v>#REF!</v>
      </c>
      <c r="J32" s="13" t="e">
        <f t="shared" si="7"/>
        <v>#REF!</v>
      </c>
      <c r="K32" s="13" t="e">
        <f t="shared" si="8"/>
        <v>#REF!</v>
      </c>
      <c r="L32" s="13" t="e">
        <f t="shared" si="9"/>
        <v>#REF!</v>
      </c>
      <c r="M32" s="10" t="s">
        <v>89</v>
      </c>
      <c r="N32" s="2" t="s">
        <v>90</v>
      </c>
      <c r="O32" s="2" t="s">
        <v>50</v>
      </c>
      <c r="P32" s="2" t="s">
        <v>50</v>
      </c>
      <c r="Q32" s="2" t="s">
        <v>128</v>
      </c>
      <c r="R32" s="2" t="s">
        <v>55</v>
      </c>
      <c r="S32" s="2" t="s">
        <v>56</v>
      </c>
      <c r="T32" s="2" t="s">
        <v>56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50</v>
      </c>
      <c r="AS32" s="2" t="s">
        <v>50</v>
      </c>
      <c r="AT32" s="3"/>
      <c r="AU32" s="2" t="s">
        <v>147</v>
      </c>
      <c r="AV32" s="3">
        <v>281</v>
      </c>
    </row>
    <row r="33" spans="1:48" ht="30" hidden="1" customHeight="1" x14ac:dyDescent="0.3">
      <c r="A33" s="10" t="s">
        <v>83</v>
      </c>
      <c r="B33" s="10" t="s">
        <v>84</v>
      </c>
      <c r="C33" s="10" t="s">
        <v>69</v>
      </c>
      <c r="D33" s="11">
        <v>30</v>
      </c>
      <c r="E33" s="13" t="e">
        <f>TRUNC(#REF!,0)</f>
        <v>#REF!</v>
      </c>
      <c r="F33" s="13" t="e">
        <f t="shared" si="5"/>
        <v>#REF!</v>
      </c>
      <c r="G33" s="13" t="e">
        <f>TRUNC(#REF!,0)</f>
        <v>#REF!</v>
      </c>
      <c r="H33" s="13" t="e">
        <f t="shared" si="6"/>
        <v>#REF!</v>
      </c>
      <c r="I33" s="13" t="e">
        <f>TRUNC(#REF!,0)</f>
        <v>#REF!</v>
      </c>
      <c r="J33" s="13" t="e">
        <f t="shared" si="7"/>
        <v>#REF!</v>
      </c>
      <c r="K33" s="13" t="e">
        <f t="shared" si="8"/>
        <v>#REF!</v>
      </c>
      <c r="L33" s="13" t="e">
        <f t="shared" si="9"/>
        <v>#REF!</v>
      </c>
      <c r="M33" s="10" t="s">
        <v>85</v>
      </c>
      <c r="N33" s="2" t="s">
        <v>86</v>
      </c>
      <c r="O33" s="2" t="s">
        <v>50</v>
      </c>
      <c r="P33" s="2" t="s">
        <v>50</v>
      </c>
      <c r="Q33" s="2" t="s">
        <v>128</v>
      </c>
      <c r="R33" s="2" t="s">
        <v>55</v>
      </c>
      <c r="S33" s="2" t="s">
        <v>56</v>
      </c>
      <c r="T33" s="2" t="s">
        <v>56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50</v>
      </c>
      <c r="AS33" s="2" t="s">
        <v>50</v>
      </c>
      <c r="AT33" s="3"/>
      <c r="AU33" s="2" t="s">
        <v>148</v>
      </c>
      <c r="AV33" s="3">
        <v>280</v>
      </c>
    </row>
    <row r="34" spans="1:48" ht="30" hidden="1" customHeight="1" x14ac:dyDescent="0.3">
      <c r="A34" s="10" t="s">
        <v>92</v>
      </c>
      <c r="B34" s="10" t="s">
        <v>93</v>
      </c>
      <c r="C34" s="10" t="s">
        <v>94</v>
      </c>
      <c r="D34" s="11">
        <v>40</v>
      </c>
      <c r="E34" s="13" t="e">
        <f>TRUNC(#REF!,0)</f>
        <v>#REF!</v>
      </c>
      <c r="F34" s="13" t="e">
        <f t="shared" si="5"/>
        <v>#REF!</v>
      </c>
      <c r="G34" s="13" t="e">
        <f>TRUNC(#REF!,0)</f>
        <v>#REF!</v>
      </c>
      <c r="H34" s="13" t="e">
        <f t="shared" si="6"/>
        <v>#REF!</v>
      </c>
      <c r="I34" s="13" t="e">
        <f>TRUNC(#REF!,0)</f>
        <v>#REF!</v>
      </c>
      <c r="J34" s="13" t="e">
        <f t="shared" si="7"/>
        <v>#REF!</v>
      </c>
      <c r="K34" s="13" t="e">
        <f t="shared" si="8"/>
        <v>#REF!</v>
      </c>
      <c r="L34" s="13" t="e">
        <f t="shared" si="9"/>
        <v>#REF!</v>
      </c>
      <c r="M34" s="10" t="s">
        <v>95</v>
      </c>
      <c r="N34" s="2" t="s">
        <v>96</v>
      </c>
      <c r="O34" s="2" t="s">
        <v>50</v>
      </c>
      <c r="P34" s="2" t="s">
        <v>50</v>
      </c>
      <c r="Q34" s="2" t="s">
        <v>128</v>
      </c>
      <c r="R34" s="2" t="s">
        <v>55</v>
      </c>
      <c r="S34" s="2" t="s">
        <v>56</v>
      </c>
      <c r="T34" s="2" t="s">
        <v>56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50</v>
      </c>
      <c r="AS34" s="2" t="s">
        <v>50</v>
      </c>
      <c r="AT34" s="3"/>
      <c r="AU34" s="2" t="s">
        <v>149</v>
      </c>
      <c r="AV34" s="3">
        <v>282</v>
      </c>
    </row>
    <row r="35" spans="1:48" ht="30" hidden="1" customHeight="1" x14ac:dyDescent="0.3">
      <c r="A35" s="10" t="s">
        <v>92</v>
      </c>
      <c r="B35" s="10" t="s">
        <v>98</v>
      </c>
      <c r="C35" s="10" t="s">
        <v>94</v>
      </c>
      <c r="D35" s="11">
        <v>30</v>
      </c>
      <c r="E35" s="13" t="e">
        <f>TRUNC(#REF!,0)</f>
        <v>#REF!</v>
      </c>
      <c r="F35" s="13" t="e">
        <f t="shared" si="5"/>
        <v>#REF!</v>
      </c>
      <c r="G35" s="13" t="e">
        <f>TRUNC(#REF!,0)</f>
        <v>#REF!</v>
      </c>
      <c r="H35" s="13" t="e">
        <f t="shared" si="6"/>
        <v>#REF!</v>
      </c>
      <c r="I35" s="13" t="e">
        <f>TRUNC(#REF!,0)</f>
        <v>#REF!</v>
      </c>
      <c r="J35" s="13" t="e">
        <f t="shared" si="7"/>
        <v>#REF!</v>
      </c>
      <c r="K35" s="13" t="e">
        <f t="shared" si="8"/>
        <v>#REF!</v>
      </c>
      <c r="L35" s="13" t="e">
        <f t="shared" si="9"/>
        <v>#REF!</v>
      </c>
      <c r="M35" s="10" t="s">
        <v>99</v>
      </c>
      <c r="N35" s="2" t="s">
        <v>100</v>
      </c>
      <c r="O35" s="2" t="s">
        <v>50</v>
      </c>
      <c r="P35" s="2" t="s">
        <v>50</v>
      </c>
      <c r="Q35" s="2" t="s">
        <v>128</v>
      </c>
      <c r="R35" s="2" t="s">
        <v>55</v>
      </c>
      <c r="S35" s="2" t="s">
        <v>56</v>
      </c>
      <c r="T35" s="2" t="s">
        <v>56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50</v>
      </c>
      <c r="AS35" s="2" t="s">
        <v>50</v>
      </c>
      <c r="AT35" s="3"/>
      <c r="AU35" s="2" t="s">
        <v>150</v>
      </c>
      <c r="AV35" s="3">
        <v>283</v>
      </c>
    </row>
    <row r="36" spans="1:48" ht="30" hidden="1" customHeight="1" x14ac:dyDescent="0.3">
      <c r="A36" s="10" t="s">
        <v>92</v>
      </c>
      <c r="B36" s="10" t="s">
        <v>102</v>
      </c>
      <c r="C36" s="10" t="s">
        <v>94</v>
      </c>
      <c r="D36" s="11">
        <v>169</v>
      </c>
      <c r="E36" s="13" t="e">
        <f>TRUNC(#REF!,0)</f>
        <v>#REF!</v>
      </c>
      <c r="F36" s="13" t="e">
        <f t="shared" si="5"/>
        <v>#REF!</v>
      </c>
      <c r="G36" s="13" t="e">
        <f>TRUNC(#REF!,0)</f>
        <v>#REF!</v>
      </c>
      <c r="H36" s="13" t="e">
        <f t="shared" si="6"/>
        <v>#REF!</v>
      </c>
      <c r="I36" s="13" t="e">
        <f>TRUNC(#REF!,0)</f>
        <v>#REF!</v>
      </c>
      <c r="J36" s="13" t="e">
        <f t="shared" si="7"/>
        <v>#REF!</v>
      </c>
      <c r="K36" s="13" t="e">
        <f t="shared" si="8"/>
        <v>#REF!</v>
      </c>
      <c r="L36" s="13" t="e">
        <f t="shared" si="9"/>
        <v>#REF!</v>
      </c>
      <c r="M36" s="10" t="s">
        <v>103</v>
      </c>
      <c r="N36" s="2" t="s">
        <v>104</v>
      </c>
      <c r="O36" s="2" t="s">
        <v>50</v>
      </c>
      <c r="P36" s="2" t="s">
        <v>50</v>
      </c>
      <c r="Q36" s="2" t="s">
        <v>128</v>
      </c>
      <c r="R36" s="2" t="s">
        <v>55</v>
      </c>
      <c r="S36" s="2" t="s">
        <v>56</v>
      </c>
      <c r="T36" s="2" t="s">
        <v>56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50</v>
      </c>
      <c r="AS36" s="2" t="s">
        <v>50</v>
      </c>
      <c r="AT36" s="3"/>
      <c r="AU36" s="2" t="s">
        <v>151</v>
      </c>
      <c r="AV36" s="3">
        <v>284</v>
      </c>
    </row>
    <row r="37" spans="1:48" ht="30" hidden="1" customHeight="1" x14ac:dyDescent="0.3">
      <c r="A37" s="10" t="s">
        <v>92</v>
      </c>
      <c r="B37" s="10" t="s">
        <v>106</v>
      </c>
      <c r="C37" s="10" t="s">
        <v>94</v>
      </c>
      <c r="D37" s="11">
        <v>100</v>
      </c>
      <c r="E37" s="13" t="e">
        <f>TRUNC(#REF!,0)</f>
        <v>#REF!</v>
      </c>
      <c r="F37" s="13" t="e">
        <f t="shared" si="5"/>
        <v>#REF!</v>
      </c>
      <c r="G37" s="13" t="e">
        <f>TRUNC(#REF!,0)</f>
        <v>#REF!</v>
      </c>
      <c r="H37" s="13" t="e">
        <f t="shared" si="6"/>
        <v>#REF!</v>
      </c>
      <c r="I37" s="13" t="e">
        <f>TRUNC(#REF!,0)</f>
        <v>#REF!</v>
      </c>
      <c r="J37" s="13" t="e">
        <f t="shared" si="7"/>
        <v>#REF!</v>
      </c>
      <c r="K37" s="13" t="e">
        <f t="shared" si="8"/>
        <v>#REF!</v>
      </c>
      <c r="L37" s="13" t="e">
        <f t="shared" si="9"/>
        <v>#REF!</v>
      </c>
      <c r="M37" s="10" t="s">
        <v>107</v>
      </c>
      <c r="N37" s="2" t="s">
        <v>108</v>
      </c>
      <c r="O37" s="2" t="s">
        <v>50</v>
      </c>
      <c r="P37" s="2" t="s">
        <v>50</v>
      </c>
      <c r="Q37" s="2" t="s">
        <v>128</v>
      </c>
      <c r="R37" s="2" t="s">
        <v>55</v>
      </c>
      <c r="S37" s="2" t="s">
        <v>56</v>
      </c>
      <c r="T37" s="2" t="s">
        <v>56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50</v>
      </c>
      <c r="AS37" s="2" t="s">
        <v>50</v>
      </c>
      <c r="AT37" s="3"/>
      <c r="AU37" s="2" t="s">
        <v>152</v>
      </c>
      <c r="AV37" s="3">
        <v>285</v>
      </c>
    </row>
    <row r="38" spans="1:48" ht="30" hidden="1" customHeight="1" x14ac:dyDescent="0.3">
      <c r="A38" s="10" t="s">
        <v>109</v>
      </c>
      <c r="B38" s="10" t="s">
        <v>110</v>
      </c>
      <c r="C38" s="10" t="s">
        <v>94</v>
      </c>
      <c r="D38" s="11">
        <v>281</v>
      </c>
      <c r="E38" s="13" t="e">
        <f>TRUNC(#REF!,0)</f>
        <v>#REF!</v>
      </c>
      <c r="F38" s="13" t="e">
        <f t="shared" si="5"/>
        <v>#REF!</v>
      </c>
      <c r="G38" s="13" t="e">
        <f>TRUNC(#REF!,0)</f>
        <v>#REF!</v>
      </c>
      <c r="H38" s="13" t="e">
        <f t="shared" si="6"/>
        <v>#REF!</v>
      </c>
      <c r="I38" s="13" t="e">
        <f>TRUNC(#REF!,0)</f>
        <v>#REF!</v>
      </c>
      <c r="J38" s="13" t="e">
        <f t="shared" si="7"/>
        <v>#REF!</v>
      </c>
      <c r="K38" s="13" t="e">
        <f t="shared" si="8"/>
        <v>#REF!</v>
      </c>
      <c r="L38" s="13" t="e">
        <f t="shared" si="9"/>
        <v>#REF!</v>
      </c>
      <c r="M38" s="10" t="s">
        <v>111</v>
      </c>
      <c r="N38" s="2" t="s">
        <v>112</v>
      </c>
      <c r="O38" s="2" t="s">
        <v>50</v>
      </c>
      <c r="P38" s="2" t="s">
        <v>50</v>
      </c>
      <c r="Q38" s="2" t="s">
        <v>128</v>
      </c>
      <c r="R38" s="2" t="s">
        <v>55</v>
      </c>
      <c r="S38" s="2" t="s">
        <v>56</v>
      </c>
      <c r="T38" s="2" t="s">
        <v>56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50</v>
      </c>
      <c r="AS38" s="2" t="s">
        <v>50</v>
      </c>
      <c r="AT38" s="3"/>
      <c r="AU38" s="2" t="s">
        <v>153</v>
      </c>
      <c r="AV38" s="3">
        <v>286</v>
      </c>
    </row>
    <row r="39" spans="1:48" ht="30" hidden="1" customHeight="1" x14ac:dyDescent="0.3">
      <c r="A39" s="10" t="s">
        <v>114</v>
      </c>
      <c r="B39" s="10" t="s">
        <v>115</v>
      </c>
      <c r="C39" s="10" t="s">
        <v>116</v>
      </c>
      <c r="D39" s="11">
        <v>168.6</v>
      </c>
      <c r="E39" s="13" t="e">
        <f>TRUNC(#REF!,0)</f>
        <v>#REF!</v>
      </c>
      <c r="F39" s="13" t="e">
        <f t="shared" si="5"/>
        <v>#REF!</v>
      </c>
      <c r="G39" s="13" t="e">
        <f>TRUNC(#REF!,0)</f>
        <v>#REF!</v>
      </c>
      <c r="H39" s="13" t="e">
        <f t="shared" si="6"/>
        <v>#REF!</v>
      </c>
      <c r="I39" s="13" t="e">
        <f>TRUNC(#REF!,0)</f>
        <v>#REF!</v>
      </c>
      <c r="J39" s="13" t="e">
        <f t="shared" si="7"/>
        <v>#REF!</v>
      </c>
      <c r="K39" s="13" t="e">
        <f t="shared" si="8"/>
        <v>#REF!</v>
      </c>
      <c r="L39" s="13" t="e">
        <f t="shared" si="9"/>
        <v>#REF!</v>
      </c>
      <c r="M39" s="10" t="s">
        <v>117</v>
      </c>
      <c r="N39" s="2" t="s">
        <v>118</v>
      </c>
      <c r="O39" s="2" t="s">
        <v>50</v>
      </c>
      <c r="P39" s="2" t="s">
        <v>50</v>
      </c>
      <c r="Q39" s="2" t="s">
        <v>128</v>
      </c>
      <c r="R39" s="2" t="s">
        <v>56</v>
      </c>
      <c r="S39" s="2" t="s">
        <v>55</v>
      </c>
      <c r="T39" s="2" t="s">
        <v>56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50</v>
      </c>
      <c r="AS39" s="2" t="s">
        <v>50</v>
      </c>
      <c r="AT39" s="3"/>
      <c r="AU39" s="2" t="s">
        <v>154</v>
      </c>
      <c r="AV39" s="3">
        <v>304</v>
      </c>
    </row>
    <row r="40" spans="1:48" ht="30" hidden="1" customHeight="1" x14ac:dyDescent="0.3">
      <c r="A40" s="10" t="s">
        <v>120</v>
      </c>
      <c r="B40" s="10" t="s">
        <v>121</v>
      </c>
      <c r="C40" s="10" t="s">
        <v>116</v>
      </c>
      <c r="D40" s="11">
        <v>168.6</v>
      </c>
      <c r="E40" s="13" t="e">
        <f>TRUNC(#REF!,0)</f>
        <v>#REF!</v>
      </c>
      <c r="F40" s="13" t="e">
        <f t="shared" si="5"/>
        <v>#REF!</v>
      </c>
      <c r="G40" s="13" t="e">
        <f>TRUNC(#REF!,0)</f>
        <v>#REF!</v>
      </c>
      <c r="H40" s="13" t="e">
        <f t="shared" si="6"/>
        <v>#REF!</v>
      </c>
      <c r="I40" s="13" t="e">
        <f>TRUNC(#REF!,0)</f>
        <v>#REF!</v>
      </c>
      <c r="J40" s="13" t="e">
        <f t="shared" si="7"/>
        <v>#REF!</v>
      </c>
      <c r="K40" s="13" t="e">
        <f t="shared" si="8"/>
        <v>#REF!</v>
      </c>
      <c r="L40" s="13" t="e">
        <f t="shared" si="9"/>
        <v>#REF!</v>
      </c>
      <c r="M40" s="10" t="s">
        <v>122</v>
      </c>
      <c r="N40" s="2" t="s">
        <v>123</v>
      </c>
      <c r="O40" s="2" t="s">
        <v>50</v>
      </c>
      <c r="P40" s="2" t="s">
        <v>50</v>
      </c>
      <c r="Q40" s="2" t="s">
        <v>128</v>
      </c>
      <c r="R40" s="2" t="s">
        <v>56</v>
      </c>
      <c r="S40" s="2" t="s">
        <v>55</v>
      </c>
      <c r="T40" s="2" t="s">
        <v>56</v>
      </c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2" t="s">
        <v>50</v>
      </c>
      <c r="AS40" s="2" t="s">
        <v>50</v>
      </c>
      <c r="AT40" s="3"/>
      <c r="AU40" s="2" t="s">
        <v>155</v>
      </c>
      <c r="AV40" s="3">
        <v>305</v>
      </c>
    </row>
    <row r="41" spans="1:48" ht="30" hidden="1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</row>
    <row r="42" spans="1:48" ht="30" hidden="1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</row>
    <row r="43" spans="1:48" ht="30" hidden="1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</row>
    <row r="44" spans="1:48" ht="30" hidden="1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</row>
    <row r="45" spans="1:48" ht="30" hidden="1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</row>
    <row r="46" spans="1:48" ht="30" hidden="1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</row>
    <row r="47" spans="1:48" ht="30" hidden="1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</row>
    <row r="48" spans="1:48" ht="30" hidden="1" customHeight="1" x14ac:dyDescent="0.3">
      <c r="A48" s="10" t="s">
        <v>125</v>
      </c>
      <c r="B48" s="11"/>
      <c r="C48" s="11"/>
      <c r="D48" s="11"/>
      <c r="E48" s="11"/>
      <c r="F48" s="13" t="e">
        <f>SUM(F26:F47)</f>
        <v>#REF!</v>
      </c>
      <c r="G48" s="11"/>
      <c r="H48" s="13" t="e">
        <f>SUM(H26:H47)</f>
        <v>#REF!</v>
      </c>
      <c r="I48" s="11"/>
      <c r="J48" s="13" t="e">
        <f>SUM(J26:J47)</f>
        <v>#REF!</v>
      </c>
      <c r="K48" s="11"/>
      <c r="L48" s="13" t="e">
        <f>SUM(L26:L47)</f>
        <v>#REF!</v>
      </c>
      <c r="M48" s="11"/>
      <c r="N48" t="s">
        <v>126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25" right="0.25" top="0.75" bottom="0.75" header="0.3" footer="0.3"/>
  <pageSetup paperSize="9" scale="66" fitToHeight="0" orientation="landscape" r:id="rId1"/>
  <rowBreaks count="1" manualBreakCount="1">
    <brk id="24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226</v>
      </c>
    </row>
    <row r="2" spans="1:7" x14ac:dyDescent="0.3">
      <c r="A2" s="1" t="s">
        <v>227</v>
      </c>
      <c r="B2" t="s">
        <v>228</v>
      </c>
    </row>
    <row r="3" spans="1:7" x14ac:dyDescent="0.3">
      <c r="A3" s="1" t="s">
        <v>229</v>
      </c>
      <c r="B3" t="s">
        <v>230</v>
      </c>
    </row>
    <row r="4" spans="1:7" x14ac:dyDescent="0.3">
      <c r="A4" s="1" t="s">
        <v>231</v>
      </c>
      <c r="B4">
        <v>5</v>
      </c>
    </row>
    <row r="5" spans="1:7" x14ac:dyDescent="0.3">
      <c r="A5" s="1" t="s">
        <v>232</v>
      </c>
      <c r="B5">
        <v>5</v>
      </c>
    </row>
    <row r="6" spans="1:7" x14ac:dyDescent="0.3">
      <c r="A6" s="1" t="s">
        <v>233</v>
      </c>
      <c r="B6" t="s">
        <v>234</v>
      </c>
    </row>
    <row r="7" spans="1:7" x14ac:dyDescent="0.3">
      <c r="A7" s="1" t="s">
        <v>235</v>
      </c>
      <c r="B7" t="s">
        <v>165</v>
      </c>
      <c r="C7">
        <v>1</v>
      </c>
    </row>
    <row r="8" spans="1:7" x14ac:dyDescent="0.3">
      <c r="A8" s="1" t="s">
        <v>236</v>
      </c>
      <c r="B8" t="s">
        <v>165</v>
      </c>
      <c r="C8">
        <v>2</v>
      </c>
    </row>
    <row r="9" spans="1:7" x14ac:dyDescent="0.3">
      <c r="A9" s="1" t="s">
        <v>237</v>
      </c>
      <c r="B9" t="s">
        <v>166</v>
      </c>
      <c r="C9" t="s">
        <v>167</v>
      </c>
      <c r="D9" t="s">
        <v>168</v>
      </c>
      <c r="E9" t="s">
        <v>169</v>
      </c>
      <c r="F9" t="s">
        <v>169</v>
      </c>
      <c r="G9" t="s">
        <v>238</v>
      </c>
    </row>
    <row r="10" spans="1:7" x14ac:dyDescent="0.3">
      <c r="A10" s="1" t="s">
        <v>239</v>
      </c>
      <c r="B10">
        <v>1153.3</v>
      </c>
      <c r="C10">
        <v>0</v>
      </c>
      <c r="D10">
        <v>0</v>
      </c>
    </row>
    <row r="11" spans="1:7" x14ac:dyDescent="0.3">
      <c r="A11" s="1" t="s">
        <v>240</v>
      </c>
      <c r="B11" t="s">
        <v>241</v>
      </c>
      <c r="C11">
        <v>4</v>
      </c>
    </row>
    <row r="12" spans="1:7" x14ac:dyDescent="0.3">
      <c r="A12" s="1" t="s">
        <v>242</v>
      </c>
      <c r="B12" t="s">
        <v>241</v>
      </c>
      <c r="C12">
        <v>4</v>
      </c>
    </row>
    <row r="13" spans="1:7" x14ac:dyDescent="0.3">
      <c r="A13" s="1" t="s">
        <v>243</v>
      </c>
      <c r="B13" t="s">
        <v>241</v>
      </c>
      <c r="C13">
        <v>3</v>
      </c>
    </row>
    <row r="14" spans="1:7" x14ac:dyDescent="0.3">
      <c r="A14" s="1" t="s">
        <v>244</v>
      </c>
      <c r="B14" t="s">
        <v>165</v>
      </c>
      <c r="C14">
        <v>5</v>
      </c>
    </row>
    <row r="15" spans="1:7" x14ac:dyDescent="0.3">
      <c r="A15" s="1" t="s">
        <v>245</v>
      </c>
      <c r="B15" t="s">
        <v>163</v>
      </c>
      <c r="C15" t="s">
        <v>246</v>
      </c>
      <c r="D15" t="s">
        <v>246</v>
      </c>
      <c r="E15" t="s">
        <v>246</v>
      </c>
      <c r="F15">
        <v>1</v>
      </c>
    </row>
    <row r="16" spans="1:7" x14ac:dyDescent="0.3">
      <c r="A16" s="1" t="s">
        <v>247</v>
      </c>
      <c r="B16">
        <v>1.1100000000000001</v>
      </c>
      <c r="C16">
        <v>1.1200000000000001</v>
      </c>
    </row>
    <row r="17" spans="1:13" x14ac:dyDescent="0.3">
      <c r="A17" s="1" t="s">
        <v>248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249</v>
      </c>
      <c r="B18">
        <v>1.25</v>
      </c>
      <c r="C18">
        <v>1.071</v>
      </c>
    </row>
    <row r="19" spans="1:13" x14ac:dyDescent="0.3">
      <c r="A19" s="1" t="s">
        <v>250</v>
      </c>
    </row>
    <row r="20" spans="1:13" x14ac:dyDescent="0.3">
      <c r="A20" s="1" t="s">
        <v>251</v>
      </c>
      <c r="B20" s="1" t="s">
        <v>165</v>
      </c>
      <c r="C20">
        <v>1</v>
      </c>
    </row>
    <row r="21" spans="1:13" x14ac:dyDescent="0.3">
      <c r="A21" t="s">
        <v>164</v>
      </c>
      <c r="B21" t="s">
        <v>252</v>
      </c>
      <c r="C21" t="s">
        <v>253</v>
      </c>
    </row>
    <row r="22" spans="1:13" x14ac:dyDescent="0.3">
      <c r="A22">
        <v>1</v>
      </c>
      <c r="B22" s="1" t="s">
        <v>182</v>
      </c>
      <c r="C22" s="1" t="s">
        <v>181</v>
      </c>
    </row>
    <row r="23" spans="1:13" x14ac:dyDescent="0.3">
      <c r="A23">
        <v>2</v>
      </c>
      <c r="B23" s="1" t="s">
        <v>254</v>
      </c>
      <c r="C23" s="1" t="s">
        <v>255</v>
      </c>
    </row>
    <row r="24" spans="1:13" x14ac:dyDescent="0.3">
      <c r="A24">
        <v>3</v>
      </c>
      <c r="B24" s="1" t="s">
        <v>256</v>
      </c>
      <c r="C24" s="1" t="s">
        <v>257</v>
      </c>
    </row>
    <row r="25" spans="1:13" x14ac:dyDescent="0.3">
      <c r="A25">
        <v>4</v>
      </c>
      <c r="B25" s="1" t="s">
        <v>258</v>
      </c>
      <c r="C25" s="1" t="s">
        <v>259</v>
      </c>
    </row>
    <row r="26" spans="1:13" x14ac:dyDescent="0.3">
      <c r="A26">
        <v>5</v>
      </c>
      <c r="B26" s="1" t="s">
        <v>260</v>
      </c>
      <c r="C26" s="1" t="s">
        <v>50</v>
      </c>
    </row>
    <row r="27" spans="1:13" x14ac:dyDescent="0.3">
      <c r="A27">
        <v>6</v>
      </c>
      <c r="B27" s="1" t="s">
        <v>260</v>
      </c>
      <c r="C27" s="1" t="s">
        <v>50</v>
      </c>
    </row>
    <row r="28" spans="1:13" x14ac:dyDescent="0.3">
      <c r="A28">
        <v>7</v>
      </c>
      <c r="B28" s="1" t="s">
        <v>260</v>
      </c>
      <c r="C28" s="1" t="s">
        <v>50</v>
      </c>
    </row>
    <row r="29" spans="1:13" x14ac:dyDescent="0.3">
      <c r="A29">
        <v>8</v>
      </c>
      <c r="B29" s="1" t="s">
        <v>260</v>
      </c>
      <c r="C29" s="1" t="s">
        <v>50</v>
      </c>
    </row>
    <row r="30" spans="1:13" x14ac:dyDescent="0.3">
      <c r="A30">
        <v>9</v>
      </c>
      <c r="B30" s="1" t="s">
        <v>260</v>
      </c>
      <c r="C30" s="1" t="s">
        <v>50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김민우</dc:creator>
  <cp:lastModifiedBy>user</cp:lastModifiedBy>
  <cp:lastPrinted>2019-02-13T01:38:10Z</cp:lastPrinted>
  <dcterms:created xsi:type="dcterms:W3CDTF">2018-12-10T00:59:09Z</dcterms:created>
  <dcterms:modified xsi:type="dcterms:W3CDTF">2019-02-14T08:58:06Z</dcterms:modified>
</cp:coreProperties>
</file>